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MAIRIPORÃ - 23\PPP - ILUMINAÇÃO RERRATIFICADA\"/>
    </mc:Choice>
  </mc:AlternateContent>
  <xr:revisionPtr revIDLastSave="0" documentId="8_{BEAE880F-78F2-4AB7-BE57-6661E0C52D33}" xr6:coauthVersionLast="47" xr6:coauthVersionMax="47" xr10:uidLastSave="{00000000-0000-0000-0000-000000000000}"/>
  <bookViews>
    <workbookView xWindow="-108" yWindow="-108" windowWidth="23256" windowHeight="12576" tabRatio="819" xr2:uid="{00000000-000D-0000-FFFF-FFFF00000000}"/>
  </bookViews>
  <sheets>
    <sheet name="1.CIP" sheetId="4" r:id="rId1"/>
    <sheet name="2.RECEITAS" sheetId="10" r:id="rId2"/>
    <sheet name="3.TABELA DE ATIVOS EXISTENTES" sheetId="5" r:id="rId3"/>
    <sheet name="4.INVESTIMENTOS" sheetId="3" r:id="rId4"/>
    <sheet name="5.DESPESAS" sheetId="9" r:id="rId5"/>
    <sheet name="6.AMORTIZAÇÃO E DEPRECIAÇÃO" sheetId="12" r:id="rId6"/>
    <sheet name="7.DRE E FLUXO DE CAIXA" sheetId="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a999" localSheetId="0" hidden="1">{#N/A,#N/A,FALSE,"ANEXO3 99 ERA";#N/A,#N/A,FALSE,"ANEXO3 99 UBÁ2";#N/A,#N/A,FALSE,"ANEXO3 99 DTU";#N/A,#N/A,FALSE,"ANEXO3 99 RDR";#N/A,#N/A,FALSE,"ANEXO3 99 UBÁ4";#N/A,#N/A,FALSE,"ANEXO3 99 UBÁ6"}</definedName>
    <definedName name="___________a999" localSheetId="2" hidden="1">{#N/A,#N/A,FALSE,"ANEXO3 99 ERA";#N/A,#N/A,FALSE,"ANEXO3 99 UBÁ2";#N/A,#N/A,FALSE,"ANEXO3 99 DTU";#N/A,#N/A,FALSE,"ANEXO3 99 RDR";#N/A,#N/A,FALSE,"ANEXO3 99 UBÁ4";#N/A,#N/A,FALSE,"ANEXO3 99 UBÁ6"}</definedName>
    <definedName name="___________a999" localSheetId="3" hidden="1">{#N/A,#N/A,FALSE,"ANEXO3 99 ERA";#N/A,#N/A,FALSE,"ANEXO3 99 UBÁ2";#N/A,#N/A,FALSE,"ANEXO3 99 DTU";#N/A,#N/A,FALSE,"ANEXO3 99 RDR";#N/A,#N/A,FALSE,"ANEXO3 99 UBÁ4";#N/A,#N/A,FALSE,"ANEXO3 99 UBÁ6"}</definedName>
    <definedName name="___________a999" localSheetId="6" hidden="1">{#N/A,#N/A,FALSE,"ANEXO3 99 ERA";#N/A,#N/A,FALSE,"ANEXO3 99 UBÁ2";#N/A,#N/A,FALSE,"ANEXO3 99 DTU";#N/A,#N/A,FALSE,"ANEXO3 99 RDR";#N/A,#N/A,FALSE,"ANEXO3 99 UBÁ4";#N/A,#N/A,FALSE,"ANEXO3 99 UBÁ6"}</definedName>
    <definedName name="___________a999" hidden="1">{#N/A,#N/A,FALSE,"ANEXO3 99 ERA";#N/A,#N/A,FALSE,"ANEXO3 99 UBÁ2";#N/A,#N/A,FALSE,"ANEXO3 99 DTU";#N/A,#N/A,FALSE,"ANEXO3 99 RDR";#N/A,#N/A,FALSE,"ANEXO3 99 UBÁ4";#N/A,#N/A,FALSE,"ANEXO3 99 UBÁ6"}</definedName>
    <definedName name="__________a999" localSheetId="0" hidden="1">{#N/A,#N/A,FALSE,"ANEXO3 99 ERA";#N/A,#N/A,FALSE,"ANEXO3 99 UBÁ2";#N/A,#N/A,FALSE,"ANEXO3 99 DTU";#N/A,#N/A,FALSE,"ANEXO3 99 RDR";#N/A,#N/A,FALSE,"ANEXO3 99 UBÁ4";#N/A,#N/A,FALSE,"ANEXO3 99 UBÁ6"}</definedName>
    <definedName name="__________a999" localSheetId="2" hidden="1">{#N/A,#N/A,FALSE,"ANEXO3 99 ERA";#N/A,#N/A,FALSE,"ANEXO3 99 UBÁ2";#N/A,#N/A,FALSE,"ANEXO3 99 DTU";#N/A,#N/A,FALSE,"ANEXO3 99 RDR";#N/A,#N/A,FALSE,"ANEXO3 99 UBÁ4";#N/A,#N/A,FALSE,"ANEXO3 99 UBÁ6"}</definedName>
    <definedName name="__________a999" localSheetId="3" hidden="1">{#N/A,#N/A,FALSE,"ANEXO3 99 ERA";#N/A,#N/A,FALSE,"ANEXO3 99 UBÁ2";#N/A,#N/A,FALSE,"ANEXO3 99 DTU";#N/A,#N/A,FALSE,"ANEXO3 99 RDR";#N/A,#N/A,FALSE,"ANEXO3 99 UBÁ4";#N/A,#N/A,FALSE,"ANEXO3 99 UBÁ6"}</definedName>
    <definedName name="__________a999" localSheetId="6" hidden="1">{#N/A,#N/A,FALSE,"ANEXO3 99 ERA";#N/A,#N/A,FALSE,"ANEXO3 99 UBÁ2";#N/A,#N/A,FALSE,"ANEXO3 99 DTU";#N/A,#N/A,FALSE,"ANEXO3 99 RDR";#N/A,#N/A,FALSE,"ANEXO3 99 UBÁ4";#N/A,#N/A,FALSE,"ANEXO3 99 UBÁ6"}</definedName>
    <definedName name="__________a999" hidden="1">{#N/A,#N/A,FALSE,"ANEXO3 99 ERA";#N/A,#N/A,FALSE,"ANEXO3 99 UBÁ2";#N/A,#N/A,FALSE,"ANEXO3 99 DTU";#N/A,#N/A,FALSE,"ANEXO3 99 RDR";#N/A,#N/A,FALSE,"ANEXO3 99 UBÁ4";#N/A,#N/A,FALSE,"ANEXO3 99 UBÁ6"}</definedName>
    <definedName name="________a999" localSheetId="0" hidden="1">{#N/A,#N/A,FALSE,"ANEXO3 99 ERA";#N/A,#N/A,FALSE,"ANEXO3 99 UBÁ2";#N/A,#N/A,FALSE,"ANEXO3 99 DTU";#N/A,#N/A,FALSE,"ANEXO3 99 RDR";#N/A,#N/A,FALSE,"ANEXO3 99 UBÁ4";#N/A,#N/A,FALSE,"ANEXO3 99 UBÁ6"}</definedName>
    <definedName name="________a999" localSheetId="2" hidden="1">{#N/A,#N/A,FALSE,"ANEXO3 99 ERA";#N/A,#N/A,FALSE,"ANEXO3 99 UBÁ2";#N/A,#N/A,FALSE,"ANEXO3 99 DTU";#N/A,#N/A,FALSE,"ANEXO3 99 RDR";#N/A,#N/A,FALSE,"ANEXO3 99 UBÁ4";#N/A,#N/A,FALSE,"ANEXO3 99 UBÁ6"}</definedName>
    <definedName name="________a999" localSheetId="3" hidden="1">{#N/A,#N/A,FALSE,"ANEXO3 99 ERA";#N/A,#N/A,FALSE,"ANEXO3 99 UBÁ2";#N/A,#N/A,FALSE,"ANEXO3 99 DTU";#N/A,#N/A,FALSE,"ANEXO3 99 RDR";#N/A,#N/A,FALSE,"ANEXO3 99 UBÁ4";#N/A,#N/A,FALSE,"ANEXO3 99 UBÁ6"}</definedName>
    <definedName name="________a999" localSheetId="6" hidden="1">{#N/A,#N/A,FALSE,"ANEXO3 99 ERA";#N/A,#N/A,FALSE,"ANEXO3 99 UBÁ2";#N/A,#N/A,FALSE,"ANEXO3 99 DTU";#N/A,#N/A,FALSE,"ANEXO3 99 RDR";#N/A,#N/A,FALSE,"ANEXO3 99 UBÁ4";#N/A,#N/A,FALSE,"ANEXO3 99 UBÁ6"}</definedName>
    <definedName name="________a999" hidden="1">{#N/A,#N/A,FALSE,"ANEXO3 99 ERA";#N/A,#N/A,FALSE,"ANEXO3 99 UBÁ2";#N/A,#N/A,FALSE,"ANEXO3 99 DTU";#N/A,#N/A,FALSE,"ANEXO3 99 RDR";#N/A,#N/A,FALSE,"ANEXO3 99 UBÁ4";#N/A,#N/A,FALSE,"ANEXO3 99 UBÁ6"}</definedName>
    <definedName name="_______a999" localSheetId="0" hidden="1">{#N/A,#N/A,FALSE,"ANEXO3 99 ERA";#N/A,#N/A,FALSE,"ANEXO3 99 UBÁ2";#N/A,#N/A,FALSE,"ANEXO3 99 DTU";#N/A,#N/A,FALSE,"ANEXO3 99 RDR";#N/A,#N/A,FALSE,"ANEXO3 99 UBÁ4";#N/A,#N/A,FALSE,"ANEXO3 99 UBÁ6"}</definedName>
    <definedName name="_______a999" localSheetId="2" hidden="1">{#N/A,#N/A,FALSE,"ANEXO3 99 ERA";#N/A,#N/A,FALSE,"ANEXO3 99 UBÁ2";#N/A,#N/A,FALSE,"ANEXO3 99 DTU";#N/A,#N/A,FALSE,"ANEXO3 99 RDR";#N/A,#N/A,FALSE,"ANEXO3 99 UBÁ4";#N/A,#N/A,FALSE,"ANEXO3 99 UBÁ6"}</definedName>
    <definedName name="_______a999" localSheetId="3" hidden="1">{#N/A,#N/A,FALSE,"ANEXO3 99 ERA";#N/A,#N/A,FALSE,"ANEXO3 99 UBÁ2";#N/A,#N/A,FALSE,"ANEXO3 99 DTU";#N/A,#N/A,FALSE,"ANEXO3 99 RDR";#N/A,#N/A,FALSE,"ANEXO3 99 UBÁ4";#N/A,#N/A,FALSE,"ANEXO3 99 UBÁ6"}</definedName>
    <definedName name="_______a999" localSheetId="6" hidden="1">{#N/A,#N/A,FALSE,"ANEXO3 99 ERA";#N/A,#N/A,FALSE,"ANEXO3 99 UBÁ2";#N/A,#N/A,FALSE,"ANEXO3 99 DTU";#N/A,#N/A,FALSE,"ANEXO3 99 RDR";#N/A,#N/A,FALSE,"ANEXO3 99 UBÁ4";#N/A,#N/A,FALSE,"ANEXO3 99 UBÁ6"}</definedName>
    <definedName name="_______a999" hidden="1">{#N/A,#N/A,FALSE,"ANEXO3 99 ERA";#N/A,#N/A,FALSE,"ANEXO3 99 UBÁ2";#N/A,#N/A,FALSE,"ANEXO3 99 DTU";#N/A,#N/A,FALSE,"ANEXO3 99 RDR";#N/A,#N/A,FALSE,"ANEXO3 99 UBÁ4";#N/A,#N/A,FALSE,"ANEXO3 99 UBÁ6"}</definedName>
    <definedName name="______a999" localSheetId="0" hidden="1">{#N/A,#N/A,FALSE,"ANEXO3 99 ERA";#N/A,#N/A,FALSE,"ANEXO3 99 UBÁ2";#N/A,#N/A,FALSE,"ANEXO3 99 DTU";#N/A,#N/A,FALSE,"ANEXO3 99 RDR";#N/A,#N/A,FALSE,"ANEXO3 99 UBÁ4";#N/A,#N/A,FALSE,"ANEXO3 99 UBÁ6"}</definedName>
    <definedName name="______a999" localSheetId="2" hidden="1">{#N/A,#N/A,FALSE,"ANEXO3 99 ERA";#N/A,#N/A,FALSE,"ANEXO3 99 UBÁ2";#N/A,#N/A,FALSE,"ANEXO3 99 DTU";#N/A,#N/A,FALSE,"ANEXO3 99 RDR";#N/A,#N/A,FALSE,"ANEXO3 99 UBÁ4";#N/A,#N/A,FALSE,"ANEXO3 99 UBÁ6"}</definedName>
    <definedName name="______a999" localSheetId="3" hidden="1">{#N/A,#N/A,FALSE,"ANEXO3 99 ERA";#N/A,#N/A,FALSE,"ANEXO3 99 UBÁ2";#N/A,#N/A,FALSE,"ANEXO3 99 DTU";#N/A,#N/A,FALSE,"ANEXO3 99 RDR";#N/A,#N/A,FALSE,"ANEXO3 99 UBÁ4";#N/A,#N/A,FALSE,"ANEXO3 99 UBÁ6"}</definedName>
    <definedName name="______a999" localSheetId="6" hidden="1">{#N/A,#N/A,FALSE,"ANEXO3 99 ERA";#N/A,#N/A,FALSE,"ANEXO3 99 UBÁ2";#N/A,#N/A,FALSE,"ANEXO3 99 DTU";#N/A,#N/A,FALSE,"ANEXO3 99 RDR";#N/A,#N/A,FALSE,"ANEXO3 99 UBÁ4";#N/A,#N/A,FALSE,"ANEXO3 99 UBÁ6"}</definedName>
    <definedName name="______a999" hidden="1">{#N/A,#N/A,FALSE,"ANEXO3 99 ERA";#N/A,#N/A,FALSE,"ANEXO3 99 UBÁ2";#N/A,#N/A,FALSE,"ANEXO3 99 DTU";#N/A,#N/A,FALSE,"ANEXO3 99 RDR";#N/A,#N/A,FALSE,"ANEXO3 99 UBÁ4";#N/A,#N/A,FALSE,"ANEXO3 99 UBÁ6"}</definedName>
    <definedName name="_____a999" localSheetId="0" hidden="1">{#N/A,#N/A,FALSE,"ANEXO3 99 ERA";#N/A,#N/A,FALSE,"ANEXO3 99 UBÁ2";#N/A,#N/A,FALSE,"ANEXO3 99 DTU";#N/A,#N/A,FALSE,"ANEXO3 99 RDR";#N/A,#N/A,FALSE,"ANEXO3 99 UBÁ4";#N/A,#N/A,FALSE,"ANEXO3 99 UBÁ6"}</definedName>
    <definedName name="_____a999" localSheetId="2" hidden="1">{#N/A,#N/A,FALSE,"ANEXO3 99 ERA";#N/A,#N/A,FALSE,"ANEXO3 99 UBÁ2";#N/A,#N/A,FALSE,"ANEXO3 99 DTU";#N/A,#N/A,FALSE,"ANEXO3 99 RDR";#N/A,#N/A,FALSE,"ANEXO3 99 UBÁ4";#N/A,#N/A,FALSE,"ANEXO3 99 UBÁ6"}</definedName>
    <definedName name="_____a999" localSheetId="3" hidden="1">{#N/A,#N/A,FALSE,"ANEXO3 99 ERA";#N/A,#N/A,FALSE,"ANEXO3 99 UBÁ2";#N/A,#N/A,FALSE,"ANEXO3 99 DTU";#N/A,#N/A,FALSE,"ANEXO3 99 RDR";#N/A,#N/A,FALSE,"ANEXO3 99 UBÁ4";#N/A,#N/A,FALSE,"ANEXO3 99 UBÁ6"}</definedName>
    <definedName name="_____a999" localSheetId="6" hidden="1">{#N/A,#N/A,FALSE,"ANEXO3 99 ERA";#N/A,#N/A,FALSE,"ANEXO3 99 UBÁ2";#N/A,#N/A,FALSE,"ANEXO3 99 DTU";#N/A,#N/A,FALSE,"ANEXO3 99 RDR";#N/A,#N/A,FALSE,"ANEXO3 99 UBÁ4";#N/A,#N/A,FALSE,"ANEXO3 99 UBÁ6"}</definedName>
    <definedName name="_____a999" hidden="1">{#N/A,#N/A,FALSE,"ANEXO3 99 ERA";#N/A,#N/A,FALSE,"ANEXO3 99 UBÁ2";#N/A,#N/A,FALSE,"ANEXO3 99 DTU";#N/A,#N/A,FALSE,"ANEXO3 99 RDR";#N/A,#N/A,FALSE,"ANEXO3 99 UBÁ4";#N/A,#N/A,FALSE,"ANEXO3 99 UBÁ6"}</definedName>
    <definedName name="____a999" localSheetId="0" hidden="1">{#N/A,#N/A,FALSE,"ANEXO3 99 ERA";#N/A,#N/A,FALSE,"ANEXO3 99 UBÁ2";#N/A,#N/A,FALSE,"ANEXO3 99 DTU";#N/A,#N/A,FALSE,"ANEXO3 99 RDR";#N/A,#N/A,FALSE,"ANEXO3 99 UBÁ4";#N/A,#N/A,FALSE,"ANEXO3 99 UBÁ6"}</definedName>
    <definedName name="____a999" localSheetId="2" hidden="1">{#N/A,#N/A,FALSE,"ANEXO3 99 ERA";#N/A,#N/A,FALSE,"ANEXO3 99 UBÁ2";#N/A,#N/A,FALSE,"ANEXO3 99 DTU";#N/A,#N/A,FALSE,"ANEXO3 99 RDR";#N/A,#N/A,FALSE,"ANEXO3 99 UBÁ4";#N/A,#N/A,FALSE,"ANEXO3 99 UBÁ6"}</definedName>
    <definedName name="____a999" localSheetId="3" hidden="1">{#N/A,#N/A,FALSE,"ANEXO3 99 ERA";#N/A,#N/A,FALSE,"ANEXO3 99 UBÁ2";#N/A,#N/A,FALSE,"ANEXO3 99 DTU";#N/A,#N/A,FALSE,"ANEXO3 99 RDR";#N/A,#N/A,FALSE,"ANEXO3 99 UBÁ4";#N/A,#N/A,FALSE,"ANEXO3 99 UBÁ6"}</definedName>
    <definedName name="____a999" localSheetId="6" hidden="1">{#N/A,#N/A,FALSE,"ANEXO3 99 ERA";#N/A,#N/A,FALSE,"ANEXO3 99 UBÁ2";#N/A,#N/A,FALSE,"ANEXO3 99 DTU";#N/A,#N/A,FALSE,"ANEXO3 99 RDR";#N/A,#N/A,FALSE,"ANEXO3 99 UBÁ4";#N/A,#N/A,FALSE,"ANEXO3 99 UBÁ6"}</definedName>
    <definedName name="____a999" hidden="1">{#N/A,#N/A,FALSE,"ANEXO3 99 ERA";#N/A,#N/A,FALSE,"ANEXO3 99 UBÁ2";#N/A,#N/A,FALSE,"ANEXO3 99 DTU";#N/A,#N/A,FALSE,"ANEXO3 99 RDR";#N/A,#N/A,FALSE,"ANEXO3 99 UBÁ4";#N/A,#N/A,FALSE,"ANEXO3 99 UBÁ6"}</definedName>
    <definedName name="____adm1" localSheetId="0" hidden="1">{"'Índice'!$A$1:$K$49"}</definedName>
    <definedName name="____adm1" localSheetId="2" hidden="1">{"'Índice'!$A$1:$K$49"}</definedName>
    <definedName name="____adm1" localSheetId="3" hidden="1">{"'Índice'!$A$1:$K$49"}</definedName>
    <definedName name="____adm1" localSheetId="6" hidden="1">{"'Índice'!$A$1:$K$49"}</definedName>
    <definedName name="____adm1" hidden="1">{"'Índice'!$A$1:$K$49"}</definedName>
    <definedName name="____adm2" localSheetId="0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adm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adm2" localSheetId="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adm2" localSheetId="6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_adm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a999" localSheetId="0" hidden="1">{#N/A,#N/A,FALSE,"ANEXO3 99 ERA";#N/A,#N/A,FALSE,"ANEXO3 99 UBÁ2";#N/A,#N/A,FALSE,"ANEXO3 99 DTU";#N/A,#N/A,FALSE,"ANEXO3 99 RDR";#N/A,#N/A,FALSE,"ANEXO3 99 UBÁ4";#N/A,#N/A,FALSE,"ANEXO3 99 UBÁ6"}</definedName>
    <definedName name="___a999" localSheetId="2" hidden="1">{#N/A,#N/A,FALSE,"ANEXO3 99 ERA";#N/A,#N/A,FALSE,"ANEXO3 99 UBÁ2";#N/A,#N/A,FALSE,"ANEXO3 99 DTU";#N/A,#N/A,FALSE,"ANEXO3 99 RDR";#N/A,#N/A,FALSE,"ANEXO3 99 UBÁ4";#N/A,#N/A,FALSE,"ANEXO3 99 UBÁ6"}</definedName>
    <definedName name="___a999" localSheetId="3" hidden="1">{#N/A,#N/A,FALSE,"ANEXO3 99 ERA";#N/A,#N/A,FALSE,"ANEXO3 99 UBÁ2";#N/A,#N/A,FALSE,"ANEXO3 99 DTU";#N/A,#N/A,FALSE,"ANEXO3 99 RDR";#N/A,#N/A,FALSE,"ANEXO3 99 UBÁ4";#N/A,#N/A,FALSE,"ANEXO3 99 UBÁ6"}</definedName>
    <definedName name="___a999" localSheetId="6" hidden="1">{#N/A,#N/A,FALSE,"ANEXO3 99 ERA";#N/A,#N/A,FALSE,"ANEXO3 99 UBÁ2";#N/A,#N/A,FALSE,"ANEXO3 99 DTU";#N/A,#N/A,FALSE,"ANEXO3 99 RDR";#N/A,#N/A,FALSE,"ANEXO3 99 UBÁ4";#N/A,#N/A,FALSE,"ANEXO3 99 UBÁ6"}</definedName>
    <definedName name="___a999" hidden="1">{#N/A,#N/A,FALSE,"ANEXO3 99 ERA";#N/A,#N/A,FALSE,"ANEXO3 99 UBÁ2";#N/A,#N/A,FALSE,"ANEXO3 99 DTU";#N/A,#N/A,FALSE,"ANEXO3 99 RDR";#N/A,#N/A,FALSE,"ANEXO3 99 UBÁ4";#N/A,#N/A,FALSE,"ANEXO3 99 UBÁ6"}</definedName>
    <definedName name="___adm1" localSheetId="0" hidden="1">{"'Índice'!$A$1:$K$49"}</definedName>
    <definedName name="___adm1" localSheetId="2" hidden="1">{"'Índice'!$A$1:$K$49"}</definedName>
    <definedName name="___adm1" localSheetId="3" hidden="1">{"'Índice'!$A$1:$K$49"}</definedName>
    <definedName name="___adm1" localSheetId="6" hidden="1">{"'Índice'!$A$1:$K$49"}</definedName>
    <definedName name="___adm1" hidden="1">{"'Índice'!$A$1:$K$49"}</definedName>
    <definedName name="___adm2" localSheetId="0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adm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adm2" localSheetId="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adm2" localSheetId="6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adm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_DFG4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DFG4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DFG4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DFG4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DFG4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JU7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JU7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JU7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JU7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JU7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14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14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14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14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14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16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16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16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16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1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8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8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8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8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_kj8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123Graph_AGraph10" hidden="1">[1]aux!$I$24:$M$24</definedName>
    <definedName name="__123Graph_AGraph11" hidden="1">[1]aux!$I$26:$M$26</definedName>
    <definedName name="__123Graph_AGraph12" hidden="1">[1]aux!$I$28:$M$28</definedName>
    <definedName name="__123Graph_AGraph2" hidden="1">[1]aux!$I$8:$M$8</definedName>
    <definedName name="__123Graph_AGraph3" hidden="1">[1]aux!$I$10:$M$10</definedName>
    <definedName name="__123Graph_AGraph4" hidden="1">[1]aux!$I$12:$M$12</definedName>
    <definedName name="__123Graph_AGraph5" hidden="1">[1]aux!$I$14:$M$14</definedName>
    <definedName name="__123Graph_AGraph6" hidden="1">[1]aux!$I$16:$M$16</definedName>
    <definedName name="__123Graph_AGraph7" hidden="1">[1]aux!$I$18:$M$18</definedName>
    <definedName name="__123Graph_AGraph8" hidden="1">[1]aux!$I$20:$M$20</definedName>
    <definedName name="__123Graph_AGraph9" hidden="1">[1]aux!$I$22:$M$22</definedName>
    <definedName name="__123Graph_B" hidden="1">[1]aux!$B$28:$F$28</definedName>
    <definedName name="__123Graph_BGraph1" hidden="1">[1]aux!$B$6:$F$6</definedName>
    <definedName name="__123Graph_BGraph10" hidden="1">[1]aux!$B$24:$F$24</definedName>
    <definedName name="__123Graph_BGraph11" hidden="1">[1]aux!$B$26:$F$26</definedName>
    <definedName name="__123Graph_BGraph12" hidden="1">[1]aux!$B$28:$F$28</definedName>
    <definedName name="__123Graph_BGraph2" hidden="1">[1]aux!$B$8:$F$8</definedName>
    <definedName name="__123Graph_BGraph3" hidden="1">[1]aux!$B$10:$F$10</definedName>
    <definedName name="__123Graph_BGraph4" hidden="1">[1]aux!$B$12:$F$12</definedName>
    <definedName name="__123Graph_BGraph5" hidden="1">[1]aux!$B$14:$F$14</definedName>
    <definedName name="__123Graph_BGraph6" hidden="1">[1]aux!$B$16:$F$16</definedName>
    <definedName name="__123Graph_BGraph7" hidden="1">[1]aux!$B$18:$F$18</definedName>
    <definedName name="__123Graph_BGraph8" hidden="1">[1]aux!$B$20:$F$20</definedName>
    <definedName name="__123Graph_BGraph9" hidden="1">[1]aux!$B$22:$F$22</definedName>
    <definedName name="__123Graph_X" hidden="1">[1]aux!$B$29:$F$29</definedName>
    <definedName name="__123Graph_XGraph1" hidden="1">[1]aux!$B$7:$F$7</definedName>
    <definedName name="__123Graph_XGraph10" hidden="1">[1]aux!$B$25:$F$25</definedName>
    <definedName name="__123Graph_XGraph11" hidden="1">[1]aux!$B$27:$F$27</definedName>
    <definedName name="__123Graph_XGraph12" hidden="1">[1]aux!$B$29:$F$29</definedName>
    <definedName name="__123Graph_XGraph2" hidden="1">[1]aux!$B$9:$F$9</definedName>
    <definedName name="__123Graph_XGraph3" hidden="1">[1]aux!$B$11:$F$11</definedName>
    <definedName name="__123Graph_XGraph4" hidden="1">[1]aux!$B$13:$F$13</definedName>
    <definedName name="__123Graph_XGraph5" hidden="1">[1]aux!$B$15:$F$15</definedName>
    <definedName name="__123Graph_XGraph6" hidden="1">[1]aux!$B$17:$F$17</definedName>
    <definedName name="__123Graph_XGraph7" hidden="1">[1]aux!$B$19:$F$19</definedName>
    <definedName name="__123Graph_XGraph8" hidden="1">[1]aux!$B$21:$F$21</definedName>
    <definedName name="__123Graph_XGraph9" hidden="1">[1]aux!$B$23:$F$23</definedName>
    <definedName name="__adm1" localSheetId="0" hidden="1">{"'Índice'!$A$1:$K$49"}</definedName>
    <definedName name="__adm1" localSheetId="2" hidden="1">{"'Índice'!$A$1:$K$49"}</definedName>
    <definedName name="__adm1" localSheetId="3" hidden="1">{"'Índice'!$A$1:$K$49"}</definedName>
    <definedName name="__adm1" localSheetId="6" hidden="1">{"'Índice'!$A$1:$K$49"}</definedName>
    <definedName name="__adm1" hidden="1">{"'Índice'!$A$1:$K$49"}</definedName>
    <definedName name="__adm2" localSheetId="0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adm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adm2" localSheetId="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adm2" localSheetId="6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adm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DFG4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DFG4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DFG4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DFG4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DFG4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IntlFixup" hidden="1">TRUE</definedName>
    <definedName name="__IntlFixupTable" hidden="1">#REF!</definedName>
    <definedName name="__JAN02" localSheetId="0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" localSheetId="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" localSheetId="6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AN0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__JU7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JU7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JU7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JU7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JU7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14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14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14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14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14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16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16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16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16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1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4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4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4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4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4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8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8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8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8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kj8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_x1" localSheetId="0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" localSheetId="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" localSheetId="6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_x1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_10__123Graph_BCHART_2" hidden="1">[2]Premissas!#REF!</definedName>
    <definedName name="_15__123Graph_CCHART_2" hidden="1">[2]Premissas!#REF!</definedName>
    <definedName name="_20__123Graph_DCHART_2" hidden="1">[2]Premissas!#REF!</definedName>
    <definedName name="_5__123Graph_ACHART_2" hidden="1">[2]Premissas!#REF!</definedName>
    <definedName name="_a999" localSheetId="0" hidden="1">{#N/A,#N/A,FALSE,"ANEXO3 99 ERA";#N/A,#N/A,FALSE,"ANEXO3 99 UBÁ2";#N/A,#N/A,FALSE,"ANEXO3 99 DTU";#N/A,#N/A,FALSE,"ANEXO3 99 RDR";#N/A,#N/A,FALSE,"ANEXO3 99 UBÁ4";#N/A,#N/A,FALSE,"ANEXO3 99 UBÁ6"}</definedName>
    <definedName name="_a999" localSheetId="2" hidden="1">{#N/A,#N/A,FALSE,"ANEXO3 99 ERA";#N/A,#N/A,FALSE,"ANEXO3 99 UBÁ2";#N/A,#N/A,FALSE,"ANEXO3 99 DTU";#N/A,#N/A,FALSE,"ANEXO3 99 RDR";#N/A,#N/A,FALSE,"ANEXO3 99 UBÁ4";#N/A,#N/A,FALSE,"ANEXO3 99 UBÁ6"}</definedName>
    <definedName name="_a999" localSheetId="3" hidden="1">{#N/A,#N/A,FALSE,"ANEXO3 99 ERA";#N/A,#N/A,FALSE,"ANEXO3 99 UBÁ2";#N/A,#N/A,FALSE,"ANEXO3 99 DTU";#N/A,#N/A,FALSE,"ANEXO3 99 RDR";#N/A,#N/A,FALSE,"ANEXO3 99 UBÁ4";#N/A,#N/A,FALSE,"ANEXO3 99 UBÁ6"}</definedName>
    <definedName name="_a999" localSheetId="6" hidden="1">{#N/A,#N/A,FALSE,"ANEXO3 99 ERA";#N/A,#N/A,FALSE,"ANEXO3 99 UBÁ2";#N/A,#N/A,FALSE,"ANEXO3 99 DTU";#N/A,#N/A,FALSE,"ANEXO3 99 RDR";#N/A,#N/A,FALSE,"ANEXO3 99 UBÁ4";#N/A,#N/A,FALSE,"ANEXO3 99 UBÁ6"}</definedName>
    <definedName name="_a999" hidden="1">{#N/A,#N/A,FALSE,"ANEXO3 99 ERA";#N/A,#N/A,FALSE,"ANEXO3 99 UBÁ2";#N/A,#N/A,FALSE,"ANEXO3 99 DTU";#N/A,#N/A,FALSE,"ANEXO3 99 RDR";#N/A,#N/A,FALSE,"ANEXO3 99 UBÁ4";#N/A,#N/A,FALSE,"ANEXO3 99 UBÁ6"}</definedName>
    <definedName name="_adm1" localSheetId="0" hidden="1">{"'Índice'!$A$1:$K$49"}</definedName>
    <definedName name="_adm1" localSheetId="2" hidden="1">{"'Índice'!$A$1:$K$49"}</definedName>
    <definedName name="_adm1" localSheetId="3" hidden="1">{"'Índice'!$A$1:$K$49"}</definedName>
    <definedName name="_adm1" localSheetId="6" hidden="1">{"'Índice'!$A$1:$K$49"}</definedName>
    <definedName name="_adm1" hidden="1">{"'Índice'!$A$1:$K$49"}</definedName>
    <definedName name="_Fill" localSheetId="6" hidden="1">#REF!</definedName>
    <definedName name="_xlnm._FilterDatabase" localSheetId="6" hidden="1">'7.DRE E FLUXO DE CAIXA'!$A$1:$AH$46</definedName>
    <definedName name="_JU7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JU7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JU7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JU7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JU7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16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16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16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16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1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4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4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4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4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4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8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8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8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8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kj8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_Order1" hidden="1">255</definedName>
    <definedName name="_Order2" hidden="1">255</definedName>
    <definedName name="_Table2_In2" localSheetId="6" hidden="1">#REF!</definedName>
    <definedName name="_Table2_Out" localSheetId="6" hidden="1">#REF!</definedName>
    <definedName name="_Table3_In2" localSheetId="6" hidden="1">#REF!</definedName>
    <definedName name="_Table3_Out" localSheetId="6" hidden="1">#REF!</definedName>
    <definedName name="A" hidden="1">#REF!</definedName>
    <definedName name="a000" localSheetId="0" hidden="1">{#N/A,#N/A,FALSE,"ANEXO3 99 ERA";#N/A,#N/A,FALSE,"ANEXO3 99 UBÁ2";#N/A,#N/A,FALSE,"ANEXO3 99 DTU";#N/A,#N/A,FALSE,"ANEXO3 99 RDR";#N/A,#N/A,FALSE,"ANEXO3 99 UBÁ4";#N/A,#N/A,FALSE,"ANEXO3 99 UBÁ6"}</definedName>
    <definedName name="a000" localSheetId="2" hidden="1">{#N/A,#N/A,FALSE,"ANEXO3 99 ERA";#N/A,#N/A,FALSE,"ANEXO3 99 UBÁ2";#N/A,#N/A,FALSE,"ANEXO3 99 DTU";#N/A,#N/A,FALSE,"ANEXO3 99 RDR";#N/A,#N/A,FALSE,"ANEXO3 99 UBÁ4";#N/A,#N/A,FALSE,"ANEXO3 99 UBÁ6"}</definedName>
    <definedName name="a000" localSheetId="3" hidden="1">{#N/A,#N/A,FALSE,"ANEXO3 99 ERA";#N/A,#N/A,FALSE,"ANEXO3 99 UBÁ2";#N/A,#N/A,FALSE,"ANEXO3 99 DTU";#N/A,#N/A,FALSE,"ANEXO3 99 RDR";#N/A,#N/A,FALSE,"ANEXO3 99 UBÁ4";#N/A,#N/A,FALSE,"ANEXO3 99 UBÁ6"}</definedName>
    <definedName name="a000" localSheetId="6" hidden="1">{#N/A,#N/A,FALSE,"ANEXO3 99 ERA";#N/A,#N/A,FALSE,"ANEXO3 99 UBÁ2";#N/A,#N/A,FALSE,"ANEXO3 99 DTU";#N/A,#N/A,FALSE,"ANEXO3 99 RDR";#N/A,#N/A,FALSE,"ANEXO3 99 UBÁ4";#N/A,#N/A,FALSE,"ANEXO3 99 UBÁ6"}</definedName>
    <definedName name="a000" hidden="1">{#N/A,#N/A,FALSE,"ANEXO3 99 ERA";#N/A,#N/A,FALSE,"ANEXO3 99 UBÁ2";#N/A,#N/A,FALSE,"ANEXO3 99 DTU";#N/A,#N/A,FALSE,"ANEXO3 99 RDR";#N/A,#N/A,FALSE,"ANEXO3 99 UBÁ4";#N/A,#N/A,FALSE,"ANEXO3 99 UBÁ6"}</definedName>
    <definedName name="AA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go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GO" localSheetId="6" hidden="1">[3]!AGO</definedName>
    <definedName name="ago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mortizaciones" localSheetId="0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mortizaciones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mortizaciones" localSheetId="3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mortizaciones" localSheetId="6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mortizac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anscount" localSheetId="6" hidden="1">2</definedName>
    <definedName name="anscount" hidden="1">2</definedName>
    <definedName name="Arlindo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rlindo" localSheetId="2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rlindo" localSheetId="3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rlindo" localSheetId="6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rlindo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FD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1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1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1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2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2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2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2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FD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Assumptios2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2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2" localSheetId="3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2" localSheetId="6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ssumptios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azerty4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azerty4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azerty4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azerty4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azerty4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b" localSheetId="0" hidden="1">{"'Índice'!$A$1:$K$49"}</definedName>
    <definedName name="b" localSheetId="2" hidden="1">{"'Índice'!$A$1:$K$49"}</definedName>
    <definedName name="b" localSheetId="3" hidden="1">{"'Índice'!$A$1:$K$49"}</definedName>
    <definedName name="b" localSheetId="6" hidden="1">{"'Índice'!$A$1:$K$49"}</definedName>
    <definedName name="b" hidden="1">{"'Índice'!$A$1:$K$49"}</definedName>
    <definedName name="BG_Ins" hidden="1">4</definedName>
    <definedName name="BG_Mod" hidden="1">6</definedName>
    <definedName name="BLANK2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localSheetId="3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localSheetId="6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ANK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BLPH10" hidden="1">[4]market!$O$12</definedName>
    <definedName name="BLPH11" hidden="1">[4]market!$Y$12</definedName>
    <definedName name="BLPH12" hidden="1">[4]market!$T$12</definedName>
    <definedName name="BLPH13" hidden="1">[4]market!$AD$12</definedName>
    <definedName name="BLPH6" hidden="1">[4]market!$T$7</definedName>
    <definedName name="BLPH7" hidden="1">[4]market!$AC$7</definedName>
    <definedName name="BLPH8" hidden="1">[4]market!$E$12</definedName>
    <definedName name="BLPH9" hidden="1">[4]market!$J$12</definedName>
    <definedName name="Cash" localSheetId="0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Cash" localSheetId="2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Cash" localSheetId="3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Cash" localSheetId="6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Cash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cc" localSheetId="0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cc" localSheetId="2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cc" localSheetId="3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cc" localSheetId="6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cc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CCCCC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CCCCC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CCCCC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CCCCC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CCCCC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Change" localSheetId="6" hidden="1">[3]!Change</definedName>
    <definedName name="Change2" localSheetId="6" hidden="1">[3]!Change2</definedName>
    <definedName name="Change2" hidden="1">#N/A</definedName>
    <definedName name="Change3" localSheetId="6" hidden="1">[3]!Change3</definedName>
    <definedName name="Change3" hidden="1">#N/A</definedName>
    <definedName name="Change4" localSheetId="6" hidden="1">[3]!Change4</definedName>
    <definedName name="Change4" hidden="1">#N/A</definedName>
    <definedName name="ChangeRange" localSheetId="6" hidden="1">[3]!ChangeRange</definedName>
    <definedName name="ChangeRange" hidden="1">#N/A</definedName>
    <definedName name="ChangeRange2" localSheetId="6" hidden="1">[3]!ChangeRange2</definedName>
    <definedName name="ChangeRange2" hidden="1">#N/A</definedName>
    <definedName name="COONSUMO" localSheetId="0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COONSUMO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COONSUMO" localSheetId="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COONSUMO" localSheetId="6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COONSUMO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CronogramadeExecuçãp2003" localSheetId="0" hidden="1">{#N/A,#N/A,FALSE,"ANEXO3 99 ERA";#N/A,#N/A,FALSE,"ANEXO3 99 UBÁ2";#N/A,#N/A,FALSE,"ANEXO3 99 DTU";#N/A,#N/A,FALSE,"ANEXO3 99 RDR";#N/A,#N/A,FALSE,"ANEXO3 99 UBÁ4";#N/A,#N/A,FALSE,"ANEXO3 99 UBÁ6"}</definedName>
    <definedName name="CronogramadeExecuçãp2003" localSheetId="2" hidden="1">{#N/A,#N/A,FALSE,"ANEXO3 99 ERA";#N/A,#N/A,FALSE,"ANEXO3 99 UBÁ2";#N/A,#N/A,FALSE,"ANEXO3 99 DTU";#N/A,#N/A,FALSE,"ANEXO3 99 RDR";#N/A,#N/A,FALSE,"ANEXO3 99 UBÁ4";#N/A,#N/A,FALSE,"ANEXO3 99 UBÁ6"}</definedName>
    <definedName name="CronogramadeExecuçãp2003" localSheetId="3" hidden="1">{#N/A,#N/A,FALSE,"ANEXO3 99 ERA";#N/A,#N/A,FALSE,"ANEXO3 99 UBÁ2";#N/A,#N/A,FALSE,"ANEXO3 99 DTU";#N/A,#N/A,FALSE,"ANEXO3 99 RDR";#N/A,#N/A,FALSE,"ANEXO3 99 UBÁ4";#N/A,#N/A,FALSE,"ANEXO3 99 UBÁ6"}</definedName>
    <definedName name="CronogramadeExecuçãp2003" localSheetId="6" hidden="1">{#N/A,#N/A,FALSE,"ANEXO3 99 ERA";#N/A,#N/A,FALSE,"ANEXO3 99 UBÁ2";#N/A,#N/A,FALSE,"ANEXO3 99 DTU";#N/A,#N/A,FALSE,"ANEXO3 99 RDR";#N/A,#N/A,FALSE,"ANEXO3 99 UBÁ4";#N/A,#N/A,FALSE,"ANEXO3 99 UBÁ6"}</definedName>
    <definedName name="CronogramadeExecuçãp2003" hidden="1">{#N/A,#N/A,FALSE,"ANEXO3 99 ERA";#N/A,#N/A,FALSE,"ANEXO3 99 UBÁ2";#N/A,#N/A,FALSE,"ANEXO3 99 DTU";#N/A,#N/A,FALSE,"ANEXO3 99 RDR";#N/A,#N/A,FALSE,"ANEXO3 99 UBÁ4";#N/A,#N/A,FALSE,"ANEXO3 99 UBÁ6"}</definedName>
    <definedName name="ddd" localSheetId="0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d" localSheetId="2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d" localSheetId="3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d" localSheetId="6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d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dddd" localSheetId="6" hidden="1">#REF!</definedName>
    <definedName name="deuda" localSheetId="0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" localSheetId="3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" localSheetId="6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localSheetId="0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localSheetId="3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localSheetId="6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deudasm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eli" localSheetId="0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eli" localSheetId="2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eli" localSheetId="3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eli" localSheetId="6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eli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erwer" localSheetId="0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rwer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rwer" localSheetId="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rwer" localSheetId="6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rwer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ev.Initialized" hidden="1">FALSE</definedName>
    <definedName name="f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" localSheetId="3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" localSheetId="6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DD_0_1" hidden="1">"A31047"</definedName>
    <definedName name="FDD_0_10" hidden="1">"A34334"</definedName>
    <definedName name="FDD_0_11" hidden="1">"A34699"</definedName>
    <definedName name="FDD_0_12" hidden="1">"A35064"</definedName>
    <definedName name="FDD_0_13" hidden="1">"A35430"</definedName>
    <definedName name="FDD_0_14" hidden="1">"A35795"</definedName>
    <definedName name="FDD_0_2" hidden="1">"A31412"</definedName>
    <definedName name="FDD_0_3" hidden="1">"A31777"</definedName>
    <definedName name="FDD_0_4" hidden="1">"A32142"</definedName>
    <definedName name="FDD_0_5" hidden="1">"A32508"</definedName>
    <definedName name="FDD_0_6" hidden="1">"A32873"</definedName>
    <definedName name="FDD_0_7" hidden="1">"A33238"</definedName>
    <definedName name="FDD_0_8" hidden="1">"A33603"</definedName>
    <definedName name="FDD_0_9" hidden="1">"A33969"</definedName>
    <definedName name="FDD_1_0" hidden="1">"U25569"</definedName>
    <definedName name="FDD_10_0" hidden="1">"A25569"</definedName>
    <definedName name="FDD_100_0" hidden="1">"A25569"</definedName>
    <definedName name="FDD_101_0" hidden="1">"A25569"</definedName>
    <definedName name="FDD_102_0" hidden="1">"A25569"</definedName>
    <definedName name="FDD_103_0" hidden="1">"A25569"</definedName>
    <definedName name="FDD_104_0" hidden="1">"A25569"</definedName>
    <definedName name="FDD_105_0" hidden="1">"A25569"</definedName>
    <definedName name="FDD_106_0" hidden="1">"A25569"</definedName>
    <definedName name="FDD_107_0" hidden="1">"A25569"</definedName>
    <definedName name="FDD_108_0" hidden="1">"A25569"</definedName>
    <definedName name="FDD_109_0" hidden="1">"A25569"</definedName>
    <definedName name="FDD_11_0" hidden="1">"A25569"</definedName>
    <definedName name="FDD_110_0" hidden="1">"A25569"</definedName>
    <definedName name="FDD_111_0" hidden="1">"A25569"</definedName>
    <definedName name="FDD_112_0" hidden="1">"A25569"</definedName>
    <definedName name="FDD_113_0" hidden="1">"A25569"</definedName>
    <definedName name="FDD_114_0" hidden="1">"A25569"</definedName>
    <definedName name="FDD_115_0" hidden="1">"A25569"</definedName>
    <definedName name="FDD_116_0" hidden="1">"A25569"</definedName>
    <definedName name="FDD_117_0" hidden="1">"A30681"</definedName>
    <definedName name="FDD_117_1" hidden="1">"A31047"</definedName>
    <definedName name="FDD_117_10" hidden="1">"A34334"</definedName>
    <definedName name="FDD_117_11" hidden="1">"A34699"</definedName>
    <definedName name="FDD_117_12" hidden="1">"A35064"</definedName>
    <definedName name="FDD_117_13" hidden="1">"A35430"</definedName>
    <definedName name="FDD_117_14" hidden="1">"A35795"</definedName>
    <definedName name="FDD_117_2" hidden="1">"A31412"</definedName>
    <definedName name="FDD_117_3" hidden="1">"A31777"</definedName>
    <definedName name="FDD_117_4" hidden="1">"A32142"</definedName>
    <definedName name="FDD_117_5" hidden="1">"A32508"</definedName>
    <definedName name="FDD_117_6" hidden="1">"A32873"</definedName>
    <definedName name="FDD_117_7" hidden="1">"A33238"</definedName>
    <definedName name="FDD_117_8" hidden="1">"A33603"</definedName>
    <definedName name="FDD_117_9" hidden="1">"A33969"</definedName>
    <definedName name="FDD_118_0" hidden="1">"A30681"</definedName>
    <definedName name="FDD_118_1" hidden="1">"A31047"</definedName>
    <definedName name="FDD_118_10" hidden="1">"A34334"</definedName>
    <definedName name="FDD_118_11" hidden="1">"A34699"</definedName>
    <definedName name="FDD_118_12" hidden="1">"A35064"</definedName>
    <definedName name="FDD_118_13" hidden="1">"A35430"</definedName>
    <definedName name="FDD_118_14" hidden="1">"A35795"</definedName>
    <definedName name="FDD_118_2" hidden="1">"A31412"</definedName>
    <definedName name="FDD_118_3" hidden="1">"A31777"</definedName>
    <definedName name="FDD_118_4" hidden="1">"A32142"</definedName>
    <definedName name="FDD_118_5" hidden="1">"A32508"</definedName>
    <definedName name="FDD_118_6" hidden="1">"A32873"</definedName>
    <definedName name="FDD_118_7" hidden="1">"A33238"</definedName>
    <definedName name="FDD_118_8" hidden="1">"A33603"</definedName>
    <definedName name="FDD_118_9" hidden="1">"A33969"</definedName>
    <definedName name="FDD_119_0" hidden="1">"A30681"</definedName>
    <definedName name="FDD_119_1" hidden="1">"A31047"</definedName>
    <definedName name="FDD_119_10" hidden="1">"A34334"</definedName>
    <definedName name="FDD_119_11" hidden="1">"A34699"</definedName>
    <definedName name="FDD_119_12" hidden="1">"A35064"</definedName>
    <definedName name="FDD_119_13" hidden="1">"A35430"</definedName>
    <definedName name="FDD_119_14" hidden="1">"A35795"</definedName>
    <definedName name="FDD_119_2" hidden="1">"A31412"</definedName>
    <definedName name="FDD_119_3" hidden="1">"A31777"</definedName>
    <definedName name="FDD_119_4" hidden="1">"A32142"</definedName>
    <definedName name="FDD_119_5" hidden="1">"A32508"</definedName>
    <definedName name="FDD_119_6" hidden="1">"A32873"</definedName>
    <definedName name="FDD_119_7" hidden="1">"A33238"</definedName>
    <definedName name="FDD_119_8" hidden="1">"A33603"</definedName>
    <definedName name="FDD_119_9" hidden="1">"A33969"</definedName>
    <definedName name="FDD_12_0" hidden="1">"A25569"</definedName>
    <definedName name="FDD_120_0" hidden="1">"A30681"</definedName>
    <definedName name="FDD_120_1" hidden="1">"A31047"</definedName>
    <definedName name="FDD_120_10" hidden="1">"A34334"</definedName>
    <definedName name="FDD_120_11" hidden="1">"A34699"</definedName>
    <definedName name="FDD_120_12" hidden="1">"A35064"</definedName>
    <definedName name="FDD_120_13" hidden="1">"A35430"</definedName>
    <definedName name="FDD_120_14" hidden="1">"A35795"</definedName>
    <definedName name="FDD_120_2" hidden="1">"A31412"</definedName>
    <definedName name="FDD_120_3" hidden="1">"A31777"</definedName>
    <definedName name="FDD_120_4" hidden="1">"A32142"</definedName>
    <definedName name="FDD_120_5" hidden="1">"A32508"</definedName>
    <definedName name="FDD_120_6" hidden="1">"A32873"</definedName>
    <definedName name="FDD_120_7" hidden="1">"A33238"</definedName>
    <definedName name="FDD_120_8" hidden="1">"A33603"</definedName>
    <definedName name="FDD_120_9" hidden="1">"A33969"</definedName>
    <definedName name="FDD_121_0" hidden="1">"A30681"</definedName>
    <definedName name="FDD_121_1" hidden="1">"A31047"</definedName>
    <definedName name="FDD_121_10" hidden="1">"A34334"</definedName>
    <definedName name="FDD_121_11" hidden="1">"A34699"</definedName>
    <definedName name="FDD_121_12" hidden="1">"A35064"</definedName>
    <definedName name="FDD_121_13" hidden="1">"A35430"</definedName>
    <definedName name="FDD_121_14" hidden="1">"A35795"</definedName>
    <definedName name="FDD_121_2" hidden="1">"A31412"</definedName>
    <definedName name="FDD_121_3" hidden="1">"A31777"</definedName>
    <definedName name="FDD_121_4" hidden="1">"A32142"</definedName>
    <definedName name="FDD_121_5" hidden="1">"A32508"</definedName>
    <definedName name="FDD_121_6" hidden="1">"A32873"</definedName>
    <definedName name="FDD_121_7" hidden="1">"A33238"</definedName>
    <definedName name="FDD_121_8" hidden="1">"A33603"</definedName>
    <definedName name="FDD_121_9" hidden="1">"A33969"</definedName>
    <definedName name="FDD_122_0" hidden="1">"A30681"</definedName>
    <definedName name="FDD_122_1" hidden="1">"A31047"</definedName>
    <definedName name="FDD_122_10" hidden="1">"A34334"</definedName>
    <definedName name="FDD_122_11" hidden="1">"A34699"</definedName>
    <definedName name="FDD_122_12" hidden="1">"A35064"</definedName>
    <definedName name="FDD_122_13" hidden="1">"A35430"</definedName>
    <definedName name="FDD_122_14" hidden="1">"A35795"</definedName>
    <definedName name="FDD_122_2" hidden="1">"A31412"</definedName>
    <definedName name="FDD_122_3" hidden="1">"A31777"</definedName>
    <definedName name="FDD_122_4" hidden="1">"A32142"</definedName>
    <definedName name="FDD_122_5" hidden="1">"A32508"</definedName>
    <definedName name="FDD_122_6" hidden="1">"A32873"</definedName>
    <definedName name="FDD_122_7" hidden="1">"A33238"</definedName>
    <definedName name="FDD_122_8" hidden="1">"A33603"</definedName>
    <definedName name="FDD_122_9" hidden="1">"A33969"</definedName>
    <definedName name="FDD_123_0" hidden="1">"A30681"</definedName>
    <definedName name="FDD_123_1" hidden="1">"A31047"</definedName>
    <definedName name="FDD_123_10" hidden="1">"A34334"</definedName>
    <definedName name="FDD_123_11" hidden="1">"A34699"</definedName>
    <definedName name="FDD_123_12" hidden="1">"A35064"</definedName>
    <definedName name="FDD_123_13" hidden="1">"A35430"</definedName>
    <definedName name="FDD_123_14" hidden="1">"A35795"</definedName>
    <definedName name="FDD_123_2" hidden="1">"A31412"</definedName>
    <definedName name="FDD_123_3" hidden="1">"A31777"</definedName>
    <definedName name="FDD_123_4" hidden="1">"A32142"</definedName>
    <definedName name="FDD_123_5" hidden="1">"A32508"</definedName>
    <definedName name="FDD_123_6" hidden="1">"A32873"</definedName>
    <definedName name="FDD_123_7" hidden="1">"A33238"</definedName>
    <definedName name="FDD_123_8" hidden="1">"A33603"</definedName>
    <definedName name="FDD_123_9" hidden="1">"A33969"</definedName>
    <definedName name="FDD_124_0" hidden="1">"A30681"</definedName>
    <definedName name="FDD_124_1" hidden="1">"A31047"</definedName>
    <definedName name="FDD_124_10" hidden="1">"A34334"</definedName>
    <definedName name="FDD_124_11" hidden="1">"A34699"</definedName>
    <definedName name="FDD_124_12" hidden="1">"A35064"</definedName>
    <definedName name="FDD_124_13" hidden="1">"A35430"</definedName>
    <definedName name="FDD_124_14" hidden="1">"A35795"</definedName>
    <definedName name="FDD_124_2" hidden="1">"A31412"</definedName>
    <definedName name="FDD_124_3" hidden="1">"A31777"</definedName>
    <definedName name="FDD_124_4" hidden="1">"A32142"</definedName>
    <definedName name="FDD_124_5" hidden="1">"A32508"</definedName>
    <definedName name="FDD_124_6" hidden="1">"A32873"</definedName>
    <definedName name="FDD_124_7" hidden="1">"A33238"</definedName>
    <definedName name="FDD_124_8" hidden="1">"A33603"</definedName>
    <definedName name="FDD_124_9" hidden="1">"A33969"</definedName>
    <definedName name="FDD_125_0" hidden="1">"A30681"</definedName>
    <definedName name="FDD_125_1" hidden="1">"A31047"</definedName>
    <definedName name="FDD_125_10" hidden="1">"A34334"</definedName>
    <definedName name="FDD_125_11" hidden="1">"A34699"</definedName>
    <definedName name="FDD_125_12" hidden="1">"A35064"</definedName>
    <definedName name="FDD_125_13" hidden="1">"A35430"</definedName>
    <definedName name="FDD_125_14" hidden="1">"A35795"</definedName>
    <definedName name="FDD_125_2" hidden="1">"A31412"</definedName>
    <definedName name="FDD_125_3" hidden="1">"A31777"</definedName>
    <definedName name="FDD_125_4" hidden="1">"A32142"</definedName>
    <definedName name="FDD_125_5" hidden="1">"A32508"</definedName>
    <definedName name="FDD_125_6" hidden="1">"A32873"</definedName>
    <definedName name="FDD_125_7" hidden="1">"A33238"</definedName>
    <definedName name="FDD_125_8" hidden="1">"A33603"</definedName>
    <definedName name="FDD_125_9" hidden="1">"A33969"</definedName>
    <definedName name="FDD_126_0" hidden="1">"A30681"</definedName>
    <definedName name="FDD_126_1" hidden="1">"A31047"</definedName>
    <definedName name="FDD_126_10" hidden="1">"A34334"</definedName>
    <definedName name="FDD_126_11" hidden="1">"A34699"</definedName>
    <definedName name="FDD_126_12" hidden="1">"A35064"</definedName>
    <definedName name="FDD_126_13" hidden="1">"A35430"</definedName>
    <definedName name="FDD_126_14" hidden="1">"A35795"</definedName>
    <definedName name="FDD_126_2" hidden="1">"A31412"</definedName>
    <definedName name="FDD_126_3" hidden="1">"A31777"</definedName>
    <definedName name="FDD_126_4" hidden="1">"A32142"</definedName>
    <definedName name="FDD_126_5" hidden="1">"A32508"</definedName>
    <definedName name="FDD_126_6" hidden="1">"A32873"</definedName>
    <definedName name="FDD_126_7" hidden="1">"A33238"</definedName>
    <definedName name="FDD_126_8" hidden="1">"A33603"</definedName>
    <definedName name="FDD_126_9" hidden="1">"A33969"</definedName>
    <definedName name="FDD_127_0" hidden="1">"A30681"</definedName>
    <definedName name="FDD_127_1" hidden="1">"A31047"</definedName>
    <definedName name="FDD_127_10" hidden="1">"A34334"</definedName>
    <definedName name="FDD_127_11" hidden="1">"A34699"</definedName>
    <definedName name="FDD_127_12" hidden="1">"A35064"</definedName>
    <definedName name="FDD_127_13" hidden="1">"A35430"</definedName>
    <definedName name="FDD_127_14" hidden="1">"A35795"</definedName>
    <definedName name="FDD_127_2" hidden="1">"A31412"</definedName>
    <definedName name="FDD_127_3" hidden="1">"A31777"</definedName>
    <definedName name="FDD_127_4" hidden="1">"A32142"</definedName>
    <definedName name="FDD_127_5" hidden="1">"A32508"</definedName>
    <definedName name="FDD_127_6" hidden="1">"A32873"</definedName>
    <definedName name="FDD_127_7" hidden="1">"A33238"</definedName>
    <definedName name="FDD_127_8" hidden="1">"A33603"</definedName>
    <definedName name="FDD_127_9" hidden="1">"A33969"</definedName>
    <definedName name="FDD_128_0" hidden="1">"A30681"</definedName>
    <definedName name="FDD_128_1" hidden="1">"A31047"</definedName>
    <definedName name="FDD_128_10" hidden="1">"A34334"</definedName>
    <definedName name="FDD_128_11" hidden="1">"A34699"</definedName>
    <definedName name="FDD_128_12" hidden="1">"A35064"</definedName>
    <definedName name="FDD_128_13" hidden="1">"A35430"</definedName>
    <definedName name="FDD_128_14" hidden="1">"A35795"</definedName>
    <definedName name="FDD_128_2" hidden="1">"A31412"</definedName>
    <definedName name="FDD_128_3" hidden="1">"A31777"</definedName>
    <definedName name="FDD_128_4" hidden="1">"A32142"</definedName>
    <definedName name="FDD_128_5" hidden="1">"A32508"</definedName>
    <definedName name="FDD_128_6" hidden="1">"A32873"</definedName>
    <definedName name="FDD_128_7" hidden="1">"A33238"</definedName>
    <definedName name="FDD_128_8" hidden="1">"A33603"</definedName>
    <definedName name="FDD_128_9" hidden="1">"A33969"</definedName>
    <definedName name="FDD_129_0" hidden="1">"A30681"</definedName>
    <definedName name="FDD_129_1" hidden="1">"A31047"</definedName>
    <definedName name="FDD_129_10" hidden="1">"A34334"</definedName>
    <definedName name="FDD_129_11" hidden="1">"A34699"</definedName>
    <definedName name="FDD_129_12" hidden="1">"A35064"</definedName>
    <definedName name="FDD_129_13" hidden="1">"A35430"</definedName>
    <definedName name="FDD_129_14" hidden="1">"A35795"</definedName>
    <definedName name="FDD_129_2" hidden="1">"A31412"</definedName>
    <definedName name="FDD_129_3" hidden="1">"A31777"</definedName>
    <definedName name="FDD_129_4" hidden="1">"A32142"</definedName>
    <definedName name="FDD_129_5" hidden="1">"A32508"</definedName>
    <definedName name="FDD_129_6" hidden="1">"A32873"</definedName>
    <definedName name="FDD_129_7" hidden="1">"A33238"</definedName>
    <definedName name="FDD_129_8" hidden="1">"A33603"</definedName>
    <definedName name="FDD_129_9" hidden="1">"A33969"</definedName>
    <definedName name="FDD_13_0" hidden="1">"A25569"</definedName>
    <definedName name="FDD_130_0" hidden="1">"A30681"</definedName>
    <definedName name="FDD_130_1" hidden="1">"A31047"</definedName>
    <definedName name="FDD_130_10" hidden="1">"A34334"</definedName>
    <definedName name="FDD_130_11" hidden="1">"A34699"</definedName>
    <definedName name="FDD_130_12" hidden="1">"A35064"</definedName>
    <definedName name="FDD_130_13" hidden="1">"A35430"</definedName>
    <definedName name="FDD_130_14" hidden="1">"A35795"</definedName>
    <definedName name="FDD_130_2" hidden="1">"A31412"</definedName>
    <definedName name="FDD_130_3" hidden="1">"A31777"</definedName>
    <definedName name="FDD_130_4" hidden="1">"A32142"</definedName>
    <definedName name="FDD_130_5" hidden="1">"A32508"</definedName>
    <definedName name="FDD_130_6" hidden="1">"A32873"</definedName>
    <definedName name="FDD_130_7" hidden="1">"A33238"</definedName>
    <definedName name="FDD_130_8" hidden="1">"A33603"</definedName>
    <definedName name="FDD_130_9" hidden="1">"A33969"</definedName>
    <definedName name="FDD_131_0" hidden="1">"A30681"</definedName>
    <definedName name="FDD_131_1" hidden="1">"A31047"</definedName>
    <definedName name="FDD_131_10" hidden="1">"A34334"</definedName>
    <definedName name="FDD_131_11" hidden="1">"A34699"</definedName>
    <definedName name="FDD_131_12" hidden="1">"A35064"</definedName>
    <definedName name="FDD_131_13" hidden="1">"A35430"</definedName>
    <definedName name="FDD_131_14" hidden="1">"A35795"</definedName>
    <definedName name="FDD_131_2" hidden="1">"A31412"</definedName>
    <definedName name="FDD_131_3" hidden="1">"A31777"</definedName>
    <definedName name="FDD_131_4" hidden="1">"A32142"</definedName>
    <definedName name="FDD_131_5" hidden="1">"A32508"</definedName>
    <definedName name="FDD_131_6" hidden="1">"A32873"</definedName>
    <definedName name="FDD_131_7" hidden="1">"A33238"</definedName>
    <definedName name="FDD_131_8" hidden="1">"A33603"</definedName>
    <definedName name="FDD_131_9" hidden="1">"A33969"</definedName>
    <definedName name="FDD_132_0" hidden="1">"U30681"</definedName>
    <definedName name="FDD_132_1" hidden="1">"U31047"</definedName>
    <definedName name="FDD_132_10" hidden="1">"U34334"</definedName>
    <definedName name="FDD_132_11" hidden="1">"U34699"</definedName>
    <definedName name="FDD_132_12" hidden="1">"U35064"</definedName>
    <definedName name="FDD_132_13" hidden="1">"U35430"</definedName>
    <definedName name="FDD_132_14" hidden="1">"U35795"</definedName>
    <definedName name="FDD_132_2" hidden="1">"U31412"</definedName>
    <definedName name="FDD_132_3" hidden="1">"U31777"</definedName>
    <definedName name="FDD_132_4" hidden="1">"U32142"</definedName>
    <definedName name="FDD_132_5" hidden="1">"U32508"</definedName>
    <definedName name="FDD_132_6" hidden="1">"U32873"</definedName>
    <definedName name="FDD_132_7" hidden="1">"U33238"</definedName>
    <definedName name="FDD_132_8" hidden="1">"U33603"</definedName>
    <definedName name="FDD_132_9" hidden="1">"U33969"</definedName>
    <definedName name="FDD_133_0" hidden="1">"A30681"</definedName>
    <definedName name="FDD_133_1" hidden="1">"A31047"</definedName>
    <definedName name="FDD_133_10" hidden="1">"A34334"</definedName>
    <definedName name="FDD_133_11" hidden="1">"A34699"</definedName>
    <definedName name="FDD_133_12" hidden="1">"A35064"</definedName>
    <definedName name="FDD_133_13" hidden="1">"A35430"</definedName>
    <definedName name="FDD_133_14" hidden="1">"A35795"</definedName>
    <definedName name="FDD_133_2" hidden="1">"A31412"</definedName>
    <definedName name="FDD_133_3" hidden="1">"A31777"</definedName>
    <definedName name="FDD_133_4" hidden="1">"A32142"</definedName>
    <definedName name="FDD_133_5" hidden="1">"A32508"</definedName>
    <definedName name="FDD_133_6" hidden="1">"A32873"</definedName>
    <definedName name="FDD_133_7" hidden="1">"A33238"</definedName>
    <definedName name="FDD_133_8" hidden="1">"A33603"</definedName>
    <definedName name="FDD_133_9" hidden="1">"A33969"</definedName>
    <definedName name="FDD_134_0" hidden="1">"A30681"</definedName>
    <definedName name="FDD_134_1" hidden="1">"A31047"</definedName>
    <definedName name="FDD_134_10" hidden="1">"A34334"</definedName>
    <definedName name="FDD_134_11" hidden="1">"A34699"</definedName>
    <definedName name="FDD_134_12" hidden="1">"A35064"</definedName>
    <definedName name="FDD_134_13" hidden="1">"A35430"</definedName>
    <definedName name="FDD_134_14" hidden="1">"A35795"</definedName>
    <definedName name="FDD_134_2" hidden="1">"A31412"</definedName>
    <definedName name="FDD_134_3" hidden="1">"A31777"</definedName>
    <definedName name="FDD_134_4" hidden="1">"A32142"</definedName>
    <definedName name="FDD_134_5" hidden="1">"A32508"</definedName>
    <definedName name="FDD_134_6" hidden="1">"A32873"</definedName>
    <definedName name="FDD_134_7" hidden="1">"A33238"</definedName>
    <definedName name="FDD_134_8" hidden="1">"A33603"</definedName>
    <definedName name="FDD_134_9" hidden="1">"A33969"</definedName>
    <definedName name="FDD_135_0" hidden="1">"A30681"</definedName>
    <definedName name="FDD_135_1" hidden="1">"A31047"</definedName>
    <definedName name="FDD_135_10" hidden="1">"A34334"</definedName>
    <definedName name="FDD_135_11" hidden="1">"A34699"</definedName>
    <definedName name="FDD_135_12" hidden="1">"A35064"</definedName>
    <definedName name="FDD_135_13" hidden="1">"A35430"</definedName>
    <definedName name="FDD_135_14" hidden="1">"A35795"</definedName>
    <definedName name="FDD_135_2" hidden="1">"A31412"</definedName>
    <definedName name="FDD_135_3" hidden="1">"A31777"</definedName>
    <definedName name="FDD_135_4" hidden="1">"A32142"</definedName>
    <definedName name="FDD_135_5" hidden="1">"A32508"</definedName>
    <definedName name="FDD_135_6" hidden="1">"A32873"</definedName>
    <definedName name="FDD_135_7" hidden="1">"A33238"</definedName>
    <definedName name="FDD_135_8" hidden="1">"A33603"</definedName>
    <definedName name="FDD_135_9" hidden="1">"A33969"</definedName>
    <definedName name="FDD_136_0" hidden="1">"A30681"</definedName>
    <definedName name="FDD_136_1" hidden="1">"A31047"</definedName>
    <definedName name="FDD_136_10" hidden="1">"A34334"</definedName>
    <definedName name="FDD_136_11" hidden="1">"A34699"</definedName>
    <definedName name="FDD_136_12" hidden="1">"A35064"</definedName>
    <definedName name="FDD_136_13" hidden="1">"A35430"</definedName>
    <definedName name="FDD_136_14" hidden="1">"A35795"</definedName>
    <definedName name="FDD_136_2" hidden="1">"A31412"</definedName>
    <definedName name="FDD_136_3" hidden="1">"A31777"</definedName>
    <definedName name="FDD_136_4" hidden="1">"A32142"</definedName>
    <definedName name="FDD_136_5" hidden="1">"A32508"</definedName>
    <definedName name="FDD_136_6" hidden="1">"A32873"</definedName>
    <definedName name="FDD_136_7" hidden="1">"A33238"</definedName>
    <definedName name="FDD_136_8" hidden="1">"A33603"</definedName>
    <definedName name="FDD_136_9" hidden="1">"A33969"</definedName>
    <definedName name="FDD_137_0" hidden="1">"A30681"</definedName>
    <definedName name="FDD_137_1" hidden="1">"A31047"</definedName>
    <definedName name="FDD_137_10" hidden="1">"A34334"</definedName>
    <definedName name="FDD_137_11" hidden="1">"A34699"</definedName>
    <definedName name="FDD_137_12" hidden="1">"A35064"</definedName>
    <definedName name="FDD_137_13" hidden="1">"A35430"</definedName>
    <definedName name="FDD_137_14" hidden="1">"A35795"</definedName>
    <definedName name="FDD_137_2" hidden="1">"A31412"</definedName>
    <definedName name="FDD_137_3" hidden="1">"A31777"</definedName>
    <definedName name="FDD_137_4" hidden="1">"A32142"</definedName>
    <definedName name="FDD_137_5" hidden="1">"A32508"</definedName>
    <definedName name="FDD_137_6" hidden="1">"A32873"</definedName>
    <definedName name="FDD_137_7" hidden="1">"A33238"</definedName>
    <definedName name="FDD_137_8" hidden="1">"A33603"</definedName>
    <definedName name="FDD_137_9" hidden="1">"A33969"</definedName>
    <definedName name="FDD_138_0" hidden="1">"A30681"</definedName>
    <definedName name="FDD_138_1" hidden="1">"A31047"</definedName>
    <definedName name="FDD_138_10" hidden="1">"A34334"</definedName>
    <definedName name="FDD_138_11" hidden="1">"A34699"</definedName>
    <definedName name="FDD_138_12" hidden="1">"A35064"</definedName>
    <definedName name="FDD_138_13" hidden="1">"A35430"</definedName>
    <definedName name="FDD_138_14" hidden="1">"A35795"</definedName>
    <definedName name="FDD_138_2" hidden="1">"A31412"</definedName>
    <definedName name="FDD_138_3" hidden="1">"A31777"</definedName>
    <definedName name="FDD_138_4" hidden="1">"A32142"</definedName>
    <definedName name="FDD_138_5" hidden="1">"A32508"</definedName>
    <definedName name="FDD_138_6" hidden="1">"A32873"</definedName>
    <definedName name="FDD_138_7" hidden="1">"A33238"</definedName>
    <definedName name="FDD_138_8" hidden="1">"A33603"</definedName>
    <definedName name="FDD_138_9" hidden="1">"A33969"</definedName>
    <definedName name="FDD_139_0" hidden="1">"A30681"</definedName>
    <definedName name="FDD_139_1" hidden="1">"A31047"</definedName>
    <definedName name="FDD_139_10" hidden="1">"U34334"</definedName>
    <definedName name="FDD_139_11" hidden="1">"U34699"</definedName>
    <definedName name="FDD_139_12" hidden="1">"U35064"</definedName>
    <definedName name="FDD_139_13" hidden="1">"U35430"</definedName>
    <definedName name="FDD_139_14" hidden="1">"U35795"</definedName>
    <definedName name="FDD_139_2" hidden="1">"A31412"</definedName>
    <definedName name="FDD_139_3" hidden="1">"U31777"</definedName>
    <definedName name="FDD_139_4" hidden="1">"U32142"</definedName>
    <definedName name="FDD_139_5" hidden="1">"U32508"</definedName>
    <definedName name="FDD_139_6" hidden="1">"U32873"</definedName>
    <definedName name="FDD_139_7" hidden="1">"U33238"</definedName>
    <definedName name="FDD_139_8" hidden="1">"U33603"</definedName>
    <definedName name="FDD_139_9" hidden="1">"U33969"</definedName>
    <definedName name="FDD_14_0" hidden="1">"A25569"</definedName>
    <definedName name="FDD_140_0" hidden="1">"A25569"</definedName>
    <definedName name="FDD_141_0" hidden="1">"A30681"</definedName>
    <definedName name="FDD_141_1" hidden="1">"A31047"</definedName>
    <definedName name="FDD_141_10" hidden="1">"A34334"</definedName>
    <definedName name="FDD_141_11" hidden="1">"A34699"</definedName>
    <definedName name="FDD_141_12" hidden="1">"A35064"</definedName>
    <definedName name="FDD_141_13" hidden="1">"A35430"</definedName>
    <definedName name="FDD_141_14" hidden="1">"A35795"</definedName>
    <definedName name="FDD_141_2" hidden="1">"A31412"</definedName>
    <definedName name="FDD_141_3" hidden="1">"A31777"</definedName>
    <definedName name="FDD_141_4" hidden="1">"A32142"</definedName>
    <definedName name="FDD_141_5" hidden="1">"A32508"</definedName>
    <definedName name="FDD_141_6" hidden="1">"A32873"</definedName>
    <definedName name="FDD_141_7" hidden="1">"A33238"</definedName>
    <definedName name="FDD_141_8" hidden="1">"A33603"</definedName>
    <definedName name="FDD_141_9" hidden="1">"A33969"</definedName>
    <definedName name="FDD_142_0" hidden="1">"A30681"</definedName>
    <definedName name="FDD_142_1" hidden="1">"A31047"</definedName>
    <definedName name="FDD_142_10" hidden="1">"A34334"</definedName>
    <definedName name="FDD_142_11" hidden="1">"A34699"</definedName>
    <definedName name="FDD_142_12" hidden="1">"A35064"</definedName>
    <definedName name="FDD_142_13" hidden="1">"A35430"</definedName>
    <definedName name="FDD_142_14" hidden="1">"A35795"</definedName>
    <definedName name="FDD_142_2" hidden="1">"A31412"</definedName>
    <definedName name="FDD_142_3" hidden="1">"A31777"</definedName>
    <definedName name="FDD_142_4" hidden="1">"A32142"</definedName>
    <definedName name="FDD_142_5" hidden="1">"A32508"</definedName>
    <definedName name="FDD_142_6" hidden="1">"A32873"</definedName>
    <definedName name="FDD_142_7" hidden="1">"A33238"</definedName>
    <definedName name="FDD_142_8" hidden="1">"A33603"</definedName>
    <definedName name="FDD_142_9" hidden="1">"A33969"</definedName>
    <definedName name="FDD_143_0" hidden="1">"A30681"</definedName>
    <definedName name="FDD_143_1" hidden="1">"A31047"</definedName>
    <definedName name="FDD_143_10" hidden="1">"A34334"</definedName>
    <definedName name="FDD_143_11" hidden="1">"A34699"</definedName>
    <definedName name="FDD_143_12" hidden="1">"A35064"</definedName>
    <definedName name="FDD_143_13" hidden="1">"A35430"</definedName>
    <definedName name="FDD_143_14" hidden="1">"A35795"</definedName>
    <definedName name="FDD_143_2" hidden="1">"A31412"</definedName>
    <definedName name="FDD_143_3" hidden="1">"A31777"</definedName>
    <definedName name="FDD_143_4" hidden="1">"A32142"</definedName>
    <definedName name="FDD_143_5" hidden="1">"A32508"</definedName>
    <definedName name="FDD_143_6" hidden="1">"A32873"</definedName>
    <definedName name="FDD_143_7" hidden="1">"A33238"</definedName>
    <definedName name="FDD_143_8" hidden="1">"A33603"</definedName>
    <definedName name="FDD_143_9" hidden="1">"A33969"</definedName>
    <definedName name="FDD_144_0" hidden="1">"A30681"</definedName>
    <definedName name="FDD_144_1" hidden="1">"A31047"</definedName>
    <definedName name="FDD_144_10" hidden="1">"A34334"</definedName>
    <definedName name="FDD_144_11" hidden="1">"A34699"</definedName>
    <definedName name="FDD_144_12" hidden="1">"A35064"</definedName>
    <definedName name="FDD_144_13" hidden="1">"A35430"</definedName>
    <definedName name="FDD_144_14" hidden="1">"A35795"</definedName>
    <definedName name="FDD_144_2" hidden="1">"A31412"</definedName>
    <definedName name="FDD_144_3" hidden="1">"A31777"</definedName>
    <definedName name="FDD_144_4" hidden="1">"A32142"</definedName>
    <definedName name="FDD_144_5" hidden="1">"A32508"</definedName>
    <definedName name="FDD_144_6" hidden="1">"A32873"</definedName>
    <definedName name="FDD_144_7" hidden="1">"A33238"</definedName>
    <definedName name="FDD_144_8" hidden="1">"A33603"</definedName>
    <definedName name="FDD_144_9" hidden="1">"A33969"</definedName>
    <definedName name="FDD_145_0" hidden="1">"A30681"</definedName>
    <definedName name="FDD_145_1" hidden="1">"A31047"</definedName>
    <definedName name="FDD_145_10" hidden="1">"A34334"</definedName>
    <definedName name="FDD_145_11" hidden="1">"A34699"</definedName>
    <definedName name="FDD_145_12" hidden="1">"A35064"</definedName>
    <definedName name="FDD_145_13" hidden="1">"A35430"</definedName>
    <definedName name="FDD_145_14" hidden="1">"A35795"</definedName>
    <definedName name="FDD_145_2" hidden="1">"A31412"</definedName>
    <definedName name="FDD_145_3" hidden="1">"A31777"</definedName>
    <definedName name="FDD_145_4" hidden="1">"A32142"</definedName>
    <definedName name="FDD_145_5" hidden="1">"A32508"</definedName>
    <definedName name="FDD_145_6" hidden="1">"A32873"</definedName>
    <definedName name="FDD_145_7" hidden="1">"A33238"</definedName>
    <definedName name="FDD_145_8" hidden="1">"A33603"</definedName>
    <definedName name="FDD_145_9" hidden="1">"A33969"</definedName>
    <definedName name="FDD_146_0" hidden="1">"A30681"</definedName>
    <definedName name="FDD_146_1" hidden="1">"A31047"</definedName>
    <definedName name="FDD_146_10" hidden="1">"A34334"</definedName>
    <definedName name="FDD_146_11" hidden="1">"A34699"</definedName>
    <definedName name="FDD_146_12" hidden="1">"A35064"</definedName>
    <definedName name="FDD_146_13" hidden="1">"A35430"</definedName>
    <definedName name="FDD_146_14" hidden="1">"A35795"</definedName>
    <definedName name="FDD_146_2" hidden="1">"A31412"</definedName>
    <definedName name="FDD_146_3" hidden="1">"A31777"</definedName>
    <definedName name="FDD_146_4" hidden="1">"A32142"</definedName>
    <definedName name="FDD_146_5" hidden="1">"A32508"</definedName>
    <definedName name="FDD_146_6" hidden="1">"A32873"</definedName>
    <definedName name="FDD_146_7" hidden="1">"A33238"</definedName>
    <definedName name="FDD_146_8" hidden="1">"A33603"</definedName>
    <definedName name="FDD_146_9" hidden="1">"A33969"</definedName>
    <definedName name="FDD_147_0" hidden="1">"U30681"</definedName>
    <definedName name="FDD_147_1" hidden="1">"U31047"</definedName>
    <definedName name="FDD_147_10" hidden="1">"U34334"</definedName>
    <definedName name="FDD_147_11" hidden="1">"U34699"</definedName>
    <definedName name="FDD_147_12" hidden="1">"U35064"</definedName>
    <definedName name="FDD_147_13" hidden="1">"U35430"</definedName>
    <definedName name="FDD_147_14" hidden="1">"U35795"</definedName>
    <definedName name="FDD_147_2" hidden="1">"U31412"</definedName>
    <definedName name="FDD_147_3" hidden="1">"U31777"</definedName>
    <definedName name="FDD_147_4" hidden="1">"U32142"</definedName>
    <definedName name="FDD_147_5" hidden="1">"U32508"</definedName>
    <definedName name="FDD_147_6" hidden="1">"U32873"</definedName>
    <definedName name="FDD_147_7" hidden="1">"U33238"</definedName>
    <definedName name="FDD_147_8" hidden="1">"U33603"</definedName>
    <definedName name="FDD_147_9" hidden="1">"U33969"</definedName>
    <definedName name="FDD_148_0" hidden="1">"A30681"</definedName>
    <definedName name="FDD_148_1" hidden="1">"A31047"</definedName>
    <definedName name="FDD_148_10" hidden="1">"A34334"</definedName>
    <definedName name="FDD_148_11" hidden="1">"A34699"</definedName>
    <definedName name="FDD_148_12" hidden="1">"A35064"</definedName>
    <definedName name="FDD_148_13" hidden="1">"A35430"</definedName>
    <definedName name="FDD_148_14" hidden="1">"A35795"</definedName>
    <definedName name="FDD_148_2" hidden="1">"A31412"</definedName>
    <definedName name="FDD_148_3" hidden="1">"A31777"</definedName>
    <definedName name="FDD_148_4" hidden="1">"A32142"</definedName>
    <definedName name="FDD_148_5" hidden="1">"A32508"</definedName>
    <definedName name="FDD_148_6" hidden="1">"A32873"</definedName>
    <definedName name="FDD_148_7" hidden="1">"A33238"</definedName>
    <definedName name="FDD_148_8" hidden="1">"A33603"</definedName>
    <definedName name="FDD_148_9" hidden="1">"A33969"</definedName>
    <definedName name="FDD_149_0" hidden="1">"U30681"</definedName>
    <definedName name="FDD_149_1" hidden="1">"U31047"</definedName>
    <definedName name="FDD_149_10" hidden="1">"U34334"</definedName>
    <definedName name="FDD_149_11" hidden="1">"U34699"</definedName>
    <definedName name="FDD_149_12" hidden="1">"U35064"</definedName>
    <definedName name="FDD_149_13" hidden="1">"U35430"</definedName>
    <definedName name="FDD_149_14" hidden="1">"A35795"</definedName>
    <definedName name="FDD_149_2" hidden="1">"U31412"</definedName>
    <definedName name="FDD_149_3" hidden="1">"U31777"</definedName>
    <definedName name="FDD_149_4" hidden="1">"U32142"</definedName>
    <definedName name="FDD_149_5" hidden="1">"U32508"</definedName>
    <definedName name="FDD_149_6" hidden="1">"U32873"</definedName>
    <definedName name="FDD_149_7" hidden="1">"U33238"</definedName>
    <definedName name="FDD_149_8" hidden="1">"U33603"</definedName>
    <definedName name="FDD_149_9" hidden="1">"U33969"</definedName>
    <definedName name="FDD_15_0" hidden="1">"A25569"</definedName>
    <definedName name="FDD_151_0" hidden="1">"A30681"</definedName>
    <definedName name="FDD_151_1" hidden="1">"A31047"</definedName>
    <definedName name="FDD_151_10" hidden="1">"A34334"</definedName>
    <definedName name="FDD_151_11" hidden="1">"A34699"</definedName>
    <definedName name="FDD_151_12" hidden="1">"A35064"</definedName>
    <definedName name="FDD_151_13" hidden="1">"A35430"</definedName>
    <definedName name="FDD_151_14" hidden="1">"A35795"</definedName>
    <definedName name="FDD_151_2" hidden="1">"A31412"</definedName>
    <definedName name="FDD_151_3" hidden="1">"A31777"</definedName>
    <definedName name="FDD_151_4" hidden="1">"A32142"</definedName>
    <definedName name="FDD_151_5" hidden="1">"A32508"</definedName>
    <definedName name="FDD_151_6" hidden="1">"A32873"</definedName>
    <definedName name="FDD_151_7" hidden="1">"A33238"</definedName>
    <definedName name="FDD_151_8" hidden="1">"A33603"</definedName>
    <definedName name="FDD_151_9" hidden="1">"A33969"</definedName>
    <definedName name="FDD_152_0" hidden="1">"A30681"</definedName>
    <definedName name="FDD_152_1" hidden="1">"A31047"</definedName>
    <definedName name="FDD_152_10" hidden="1">"A34334"</definedName>
    <definedName name="FDD_152_11" hidden="1">"A34699"</definedName>
    <definedName name="FDD_152_12" hidden="1">"A35064"</definedName>
    <definedName name="FDD_152_13" hidden="1">"A35430"</definedName>
    <definedName name="FDD_152_14" hidden="1">"A35795"</definedName>
    <definedName name="FDD_152_15" hidden="1">"E36160"</definedName>
    <definedName name="FDD_152_2" hidden="1">"A31412"</definedName>
    <definedName name="FDD_152_3" hidden="1">"A31777"</definedName>
    <definedName name="FDD_152_4" hidden="1">"A32142"</definedName>
    <definedName name="FDD_152_5" hidden="1">"A32508"</definedName>
    <definedName name="FDD_152_6" hidden="1">"A32873"</definedName>
    <definedName name="FDD_152_7" hidden="1">"A33238"</definedName>
    <definedName name="FDD_152_8" hidden="1">"A33603"</definedName>
    <definedName name="FDD_152_9" hidden="1">"A33969"</definedName>
    <definedName name="FDD_153_0" hidden="1">"A30681"</definedName>
    <definedName name="FDD_153_1" hidden="1">"A31047"</definedName>
    <definedName name="FDD_153_10" hidden="1">"A34334"</definedName>
    <definedName name="FDD_153_11" hidden="1">"A34699"</definedName>
    <definedName name="FDD_153_12" hidden="1">"A35064"</definedName>
    <definedName name="FDD_153_13" hidden="1">"A35430"</definedName>
    <definedName name="FDD_153_14" hidden="1">"A35795"</definedName>
    <definedName name="FDD_153_2" hidden="1">"A31412"</definedName>
    <definedName name="FDD_153_3" hidden="1">"A31777"</definedName>
    <definedName name="FDD_153_4" hidden="1">"A32142"</definedName>
    <definedName name="FDD_153_5" hidden="1">"A32508"</definedName>
    <definedName name="FDD_153_6" hidden="1">"A32873"</definedName>
    <definedName name="FDD_153_7" hidden="1">"A33238"</definedName>
    <definedName name="FDD_153_8" hidden="1">"A33603"</definedName>
    <definedName name="FDD_153_9" hidden="1">"A33969"</definedName>
    <definedName name="FDD_154_0" hidden="1">"A30681"</definedName>
    <definedName name="FDD_154_1" hidden="1">"A31047"</definedName>
    <definedName name="FDD_154_10" hidden="1">"A34334"</definedName>
    <definedName name="FDD_154_11" hidden="1">"A34699"</definedName>
    <definedName name="FDD_154_12" hidden="1">"A35064"</definedName>
    <definedName name="FDD_154_13" hidden="1">"A35430"</definedName>
    <definedName name="FDD_154_14" hidden="1">"A35795"</definedName>
    <definedName name="FDD_154_2" hidden="1">"A31412"</definedName>
    <definedName name="FDD_154_3" hidden="1">"A31777"</definedName>
    <definedName name="FDD_154_4" hidden="1">"A32142"</definedName>
    <definedName name="FDD_154_5" hidden="1">"A32508"</definedName>
    <definedName name="FDD_154_6" hidden="1">"A32873"</definedName>
    <definedName name="FDD_154_7" hidden="1">"A33238"</definedName>
    <definedName name="FDD_154_8" hidden="1">"A33603"</definedName>
    <definedName name="FDD_154_9" hidden="1">"A33969"</definedName>
    <definedName name="FDD_155_0" hidden="1">"A25569"</definedName>
    <definedName name="FDD_156_0" hidden="1">"A30681"</definedName>
    <definedName name="FDD_156_1" hidden="1">"A31047"</definedName>
    <definedName name="FDD_156_10" hidden="1">"A34334"</definedName>
    <definedName name="FDD_156_11" hidden="1">"A34699"</definedName>
    <definedName name="FDD_156_12" hidden="1">"A35064"</definedName>
    <definedName name="FDD_156_13" hidden="1">"A35430"</definedName>
    <definedName name="FDD_156_14" hidden="1">"A35795"</definedName>
    <definedName name="FDD_156_15" hidden="1">"E36160"</definedName>
    <definedName name="FDD_156_2" hidden="1">"A31412"</definedName>
    <definedName name="FDD_156_3" hidden="1">"A31777"</definedName>
    <definedName name="FDD_156_4" hidden="1">"A32142"</definedName>
    <definedName name="FDD_156_5" hidden="1">"A32508"</definedName>
    <definedName name="FDD_156_6" hidden="1">"A32873"</definedName>
    <definedName name="FDD_156_7" hidden="1">"A33238"</definedName>
    <definedName name="FDD_156_8" hidden="1">"A33603"</definedName>
    <definedName name="FDD_156_9" hidden="1">"A33969"</definedName>
    <definedName name="FDD_157_0" hidden="1">"A30681"</definedName>
    <definedName name="FDD_157_1" hidden="1">"A31047"</definedName>
    <definedName name="FDD_157_10" hidden="1">"A34334"</definedName>
    <definedName name="FDD_157_11" hidden="1">"A34699"</definedName>
    <definedName name="FDD_157_12" hidden="1">"A35064"</definedName>
    <definedName name="FDD_157_13" hidden="1">"A35430"</definedName>
    <definedName name="FDD_157_14" hidden="1">"A35795"</definedName>
    <definedName name="FDD_157_2" hidden="1">"A31412"</definedName>
    <definedName name="FDD_157_3" hidden="1">"A31777"</definedName>
    <definedName name="FDD_157_4" hidden="1">"A32142"</definedName>
    <definedName name="FDD_157_5" hidden="1">"A32508"</definedName>
    <definedName name="FDD_157_6" hidden="1">"A32873"</definedName>
    <definedName name="FDD_157_7" hidden="1">"A33238"</definedName>
    <definedName name="FDD_157_8" hidden="1">"A33603"</definedName>
    <definedName name="FDD_157_9" hidden="1">"A33969"</definedName>
    <definedName name="FDD_158_0" hidden="1">"A30681"</definedName>
    <definedName name="FDD_158_1" hidden="1">"A31047"</definedName>
    <definedName name="FDD_158_10" hidden="1">"A34334"</definedName>
    <definedName name="FDD_158_11" hidden="1">"A34699"</definedName>
    <definedName name="FDD_158_12" hidden="1">"A35064"</definedName>
    <definedName name="FDD_158_13" hidden="1">"A35430"</definedName>
    <definedName name="FDD_158_14" hidden="1">"A35795"</definedName>
    <definedName name="FDD_158_15" hidden="1">"E36160"</definedName>
    <definedName name="FDD_158_2" hidden="1">"A31412"</definedName>
    <definedName name="FDD_158_3" hidden="1">"A31777"</definedName>
    <definedName name="FDD_158_4" hidden="1">"A32142"</definedName>
    <definedName name="FDD_158_5" hidden="1">"A32508"</definedName>
    <definedName name="FDD_158_6" hidden="1">"A32873"</definedName>
    <definedName name="FDD_158_7" hidden="1">"A33238"</definedName>
    <definedName name="FDD_158_8" hidden="1">"A33603"</definedName>
    <definedName name="FDD_158_9" hidden="1">"A33969"</definedName>
    <definedName name="FDD_159_0" hidden="1">"A30681"</definedName>
    <definedName name="FDD_159_1" hidden="1">"A31047"</definedName>
    <definedName name="FDD_159_10" hidden="1">"A34334"</definedName>
    <definedName name="FDD_159_11" hidden="1">"A34699"</definedName>
    <definedName name="FDD_159_12" hidden="1">"A35064"</definedName>
    <definedName name="FDD_159_13" hidden="1">"A35430"</definedName>
    <definedName name="FDD_159_14" hidden="1">"A35795"</definedName>
    <definedName name="FDD_159_2" hidden="1">"A31412"</definedName>
    <definedName name="FDD_159_3" hidden="1">"A31777"</definedName>
    <definedName name="FDD_159_4" hidden="1">"A32142"</definedName>
    <definedName name="FDD_159_5" hidden="1">"A32508"</definedName>
    <definedName name="FDD_159_6" hidden="1">"A32873"</definedName>
    <definedName name="FDD_159_7" hidden="1">"A33238"</definedName>
    <definedName name="FDD_159_8" hidden="1">"A33603"</definedName>
    <definedName name="FDD_159_9" hidden="1">"A33969"</definedName>
    <definedName name="FDD_16_0" hidden="1">"A25569"</definedName>
    <definedName name="FDD_160_0" hidden="1">"A30681"</definedName>
    <definedName name="FDD_160_1" hidden="1">"A31047"</definedName>
    <definedName name="FDD_160_10" hidden="1">"A34334"</definedName>
    <definedName name="FDD_160_11" hidden="1">"A34699"</definedName>
    <definedName name="FDD_160_12" hidden="1">"A35064"</definedName>
    <definedName name="FDD_160_13" hidden="1">"A35430"</definedName>
    <definedName name="FDD_160_14" hidden="1">"A35795"</definedName>
    <definedName name="FDD_160_15" hidden="1">"E36160"</definedName>
    <definedName name="FDD_160_2" hidden="1">"A31412"</definedName>
    <definedName name="FDD_160_3" hidden="1">"A31777"</definedName>
    <definedName name="FDD_160_4" hidden="1">"A32142"</definedName>
    <definedName name="FDD_160_5" hidden="1">"A32508"</definedName>
    <definedName name="FDD_160_6" hidden="1">"A32873"</definedName>
    <definedName name="FDD_160_7" hidden="1">"A33238"</definedName>
    <definedName name="FDD_160_8" hidden="1">"A33603"</definedName>
    <definedName name="FDD_160_9" hidden="1">"A33969"</definedName>
    <definedName name="FDD_161_0" hidden="1">"A30681"</definedName>
    <definedName name="FDD_161_1" hidden="1">"A31047"</definedName>
    <definedName name="FDD_161_10" hidden="1">"A34334"</definedName>
    <definedName name="FDD_161_11" hidden="1">"A34699"</definedName>
    <definedName name="FDD_161_12" hidden="1">"A35064"</definedName>
    <definedName name="FDD_161_13" hidden="1">"A35430"</definedName>
    <definedName name="FDD_161_14" hidden="1">"A35795"</definedName>
    <definedName name="FDD_161_2" hidden="1">"A31412"</definedName>
    <definedName name="FDD_161_3" hidden="1">"A31777"</definedName>
    <definedName name="FDD_161_4" hidden="1">"A32142"</definedName>
    <definedName name="FDD_161_5" hidden="1">"A32508"</definedName>
    <definedName name="FDD_161_6" hidden="1">"A32873"</definedName>
    <definedName name="FDD_161_7" hidden="1">"A33238"</definedName>
    <definedName name="FDD_161_8" hidden="1">"A33603"</definedName>
    <definedName name="FDD_161_9" hidden="1">"A33969"</definedName>
    <definedName name="FDD_162_0" hidden="1">"A30681"</definedName>
    <definedName name="FDD_162_1" hidden="1">"A31047"</definedName>
    <definedName name="FDD_162_10" hidden="1">"A34334"</definedName>
    <definedName name="FDD_162_11" hidden="1">"A34699"</definedName>
    <definedName name="FDD_162_12" hidden="1">"A35064"</definedName>
    <definedName name="FDD_162_13" hidden="1">"A35430"</definedName>
    <definedName name="FDD_162_14" hidden="1">"A35795"</definedName>
    <definedName name="FDD_162_2" hidden="1">"A31412"</definedName>
    <definedName name="FDD_162_3" hidden="1">"A31777"</definedName>
    <definedName name="FDD_162_4" hidden="1">"A32142"</definedName>
    <definedName name="FDD_162_5" hidden="1">"A32508"</definedName>
    <definedName name="FDD_162_6" hidden="1">"A32873"</definedName>
    <definedName name="FDD_162_7" hidden="1">"A33238"</definedName>
    <definedName name="FDD_162_8" hidden="1">"A33603"</definedName>
    <definedName name="FDD_162_9" hidden="1">"A33969"</definedName>
    <definedName name="FDD_163_0" hidden="1">"A30681"</definedName>
    <definedName name="FDD_163_1" hidden="1">"A31047"</definedName>
    <definedName name="FDD_163_10" hidden="1">"A34334"</definedName>
    <definedName name="FDD_163_11" hidden="1">"A34699"</definedName>
    <definedName name="FDD_163_12" hidden="1">"A35064"</definedName>
    <definedName name="FDD_163_13" hidden="1">"A35430"</definedName>
    <definedName name="FDD_163_14" hidden="1">"A35795"</definedName>
    <definedName name="FDD_163_2" hidden="1">"A31412"</definedName>
    <definedName name="FDD_163_3" hidden="1">"A31777"</definedName>
    <definedName name="FDD_163_4" hidden="1">"A32142"</definedName>
    <definedName name="FDD_163_5" hidden="1">"A32508"</definedName>
    <definedName name="FDD_163_6" hidden="1">"A32873"</definedName>
    <definedName name="FDD_163_7" hidden="1">"A33238"</definedName>
    <definedName name="FDD_163_8" hidden="1">"A33603"</definedName>
    <definedName name="FDD_163_9" hidden="1">"A33969"</definedName>
    <definedName name="FDD_164_0" hidden="1">"A25569"</definedName>
    <definedName name="FDD_165_0" hidden="1">"A30681"</definedName>
    <definedName name="FDD_165_1" hidden="1">"A31047"</definedName>
    <definedName name="FDD_165_10" hidden="1">"A34334"</definedName>
    <definedName name="FDD_165_11" hidden="1">"A34699"</definedName>
    <definedName name="FDD_165_12" hidden="1">"A35064"</definedName>
    <definedName name="FDD_165_13" hidden="1">"A35430"</definedName>
    <definedName name="FDD_165_14" hidden="1">"A35795"</definedName>
    <definedName name="FDD_165_2" hidden="1">"A31412"</definedName>
    <definedName name="FDD_165_3" hidden="1">"A31777"</definedName>
    <definedName name="FDD_165_4" hidden="1">"A32142"</definedName>
    <definedName name="FDD_165_5" hidden="1">"A32508"</definedName>
    <definedName name="FDD_165_6" hidden="1">"A32873"</definedName>
    <definedName name="FDD_165_7" hidden="1">"A33238"</definedName>
    <definedName name="FDD_165_8" hidden="1">"A33603"</definedName>
    <definedName name="FDD_165_9" hidden="1">"A33969"</definedName>
    <definedName name="FDD_166_0" hidden="1">"A30681"</definedName>
    <definedName name="FDD_166_1" hidden="1">"A31047"</definedName>
    <definedName name="FDD_166_10" hidden="1">"A34334"</definedName>
    <definedName name="FDD_166_11" hidden="1">"A34699"</definedName>
    <definedName name="FDD_166_12" hidden="1">"A35064"</definedName>
    <definedName name="FDD_166_13" hidden="1">"A35430"</definedName>
    <definedName name="FDD_166_14" hidden="1">"A35795"</definedName>
    <definedName name="FDD_166_2" hidden="1">"A31412"</definedName>
    <definedName name="FDD_166_3" hidden="1">"A31777"</definedName>
    <definedName name="FDD_166_4" hidden="1">"A32142"</definedName>
    <definedName name="FDD_166_5" hidden="1">"A32508"</definedName>
    <definedName name="FDD_166_6" hidden="1">"A32873"</definedName>
    <definedName name="FDD_166_7" hidden="1">"A33238"</definedName>
    <definedName name="FDD_166_8" hidden="1">"A33603"</definedName>
    <definedName name="FDD_166_9" hidden="1">"A33969"</definedName>
    <definedName name="FDD_167_0" hidden="1">"A30681"</definedName>
    <definedName name="FDD_167_1" hidden="1">"A31047"</definedName>
    <definedName name="FDD_167_10" hidden="1">"A34334"</definedName>
    <definedName name="FDD_167_11" hidden="1">"A34699"</definedName>
    <definedName name="FDD_167_12" hidden="1">"A35064"</definedName>
    <definedName name="FDD_167_13" hidden="1">"A35430"</definedName>
    <definedName name="FDD_167_14" hidden="1">"A35795"</definedName>
    <definedName name="FDD_167_2" hidden="1">"A31412"</definedName>
    <definedName name="FDD_167_3" hidden="1">"A31777"</definedName>
    <definedName name="FDD_167_4" hidden="1">"A32142"</definedName>
    <definedName name="FDD_167_5" hidden="1">"A32508"</definedName>
    <definedName name="FDD_167_6" hidden="1">"A32873"</definedName>
    <definedName name="FDD_167_7" hidden="1">"A33238"</definedName>
    <definedName name="FDD_167_8" hidden="1">"A33603"</definedName>
    <definedName name="FDD_167_9" hidden="1">"A33969"</definedName>
    <definedName name="FDD_168_0" hidden="1">"E36160"</definedName>
    <definedName name="FDD_168_1" hidden="1">"E36525"</definedName>
    <definedName name="FDD_168_2" hidden="1">"E36891"</definedName>
    <definedName name="FDD_169_0" hidden="1">"A30681"</definedName>
    <definedName name="FDD_169_1" hidden="1">"A31047"</definedName>
    <definedName name="FDD_169_10" hidden="1">"A34334"</definedName>
    <definedName name="FDD_169_11" hidden="1">"A34699"</definedName>
    <definedName name="FDD_169_12" hidden="1">"A35064"</definedName>
    <definedName name="FDD_169_13" hidden="1">"A35430"</definedName>
    <definedName name="FDD_169_14" hidden="1">"A35795"</definedName>
    <definedName name="FDD_169_2" hidden="1">"A31412"</definedName>
    <definedName name="FDD_169_3" hidden="1">"A31777"</definedName>
    <definedName name="FDD_169_4" hidden="1">"A32142"</definedName>
    <definedName name="FDD_169_5" hidden="1">"A32508"</definedName>
    <definedName name="FDD_169_6" hidden="1">"A32873"</definedName>
    <definedName name="FDD_169_7" hidden="1">"A33238"</definedName>
    <definedName name="FDD_169_8" hidden="1">"A33603"</definedName>
    <definedName name="FDD_169_9" hidden="1">"A33969"</definedName>
    <definedName name="FDD_17_0" hidden="1">"A25569"</definedName>
    <definedName name="FDD_170_0" hidden="1">"A30681"</definedName>
    <definedName name="FDD_170_1" hidden="1">"A31047"</definedName>
    <definedName name="FDD_170_10" hidden="1">"A34334"</definedName>
    <definedName name="FDD_170_11" hidden="1">"A34699"</definedName>
    <definedName name="FDD_170_12" hidden="1">"A35064"</definedName>
    <definedName name="FDD_170_13" hidden="1">"A35430"</definedName>
    <definedName name="FDD_170_14" hidden="1">"A35795"</definedName>
    <definedName name="FDD_170_2" hidden="1">"A31412"</definedName>
    <definedName name="FDD_170_3" hidden="1">"A31777"</definedName>
    <definedName name="FDD_170_4" hidden="1">"A32142"</definedName>
    <definedName name="FDD_170_5" hidden="1">"A32508"</definedName>
    <definedName name="FDD_170_6" hidden="1">"A32873"</definedName>
    <definedName name="FDD_170_7" hidden="1">"A33238"</definedName>
    <definedName name="FDD_170_8" hidden="1">"A33603"</definedName>
    <definedName name="FDD_170_9" hidden="1">"A33969"</definedName>
    <definedName name="FDD_171_0" hidden="1">"A30681"</definedName>
    <definedName name="FDD_171_1" hidden="1">"A31047"</definedName>
    <definedName name="FDD_171_10" hidden="1">"A34334"</definedName>
    <definedName name="FDD_171_11" hidden="1">"A34699"</definedName>
    <definedName name="FDD_171_12" hidden="1">"A35064"</definedName>
    <definedName name="FDD_171_13" hidden="1">"A35430"</definedName>
    <definedName name="FDD_171_14" hidden="1">"A35795"</definedName>
    <definedName name="FDD_171_2" hidden="1">"A31412"</definedName>
    <definedName name="FDD_171_3" hidden="1">"A31777"</definedName>
    <definedName name="FDD_171_4" hidden="1">"A32142"</definedName>
    <definedName name="FDD_171_5" hidden="1">"A32508"</definedName>
    <definedName name="FDD_171_6" hidden="1">"A32873"</definedName>
    <definedName name="FDD_171_7" hidden="1">"A33238"</definedName>
    <definedName name="FDD_171_8" hidden="1">"A33603"</definedName>
    <definedName name="FDD_171_9" hidden="1">"A33969"</definedName>
    <definedName name="FDD_172_0" hidden="1">"A30681"</definedName>
    <definedName name="FDD_172_1" hidden="1">"A31047"</definedName>
    <definedName name="FDD_172_10" hidden="1">"A34334"</definedName>
    <definedName name="FDD_172_11" hidden="1">"A34699"</definedName>
    <definedName name="FDD_172_12" hidden="1">"A35064"</definedName>
    <definedName name="FDD_172_13" hidden="1">"A35430"</definedName>
    <definedName name="FDD_172_14" hidden="1">"A35795"</definedName>
    <definedName name="FDD_172_2" hidden="1">"A31412"</definedName>
    <definedName name="FDD_172_3" hidden="1">"A31777"</definedName>
    <definedName name="FDD_172_4" hidden="1">"A32142"</definedName>
    <definedName name="FDD_172_5" hidden="1">"A32508"</definedName>
    <definedName name="FDD_172_6" hidden="1">"A32873"</definedName>
    <definedName name="FDD_172_7" hidden="1">"A33238"</definedName>
    <definedName name="FDD_172_8" hidden="1">"A33603"</definedName>
    <definedName name="FDD_172_9" hidden="1">"A33969"</definedName>
    <definedName name="FDD_173_0" hidden="1">"A30681"</definedName>
    <definedName name="FDD_173_1" hidden="1">"A31047"</definedName>
    <definedName name="FDD_173_10" hidden="1">"A34334"</definedName>
    <definedName name="FDD_173_11" hidden="1">"A34699"</definedName>
    <definedName name="FDD_173_12" hidden="1">"A35064"</definedName>
    <definedName name="FDD_173_13" hidden="1">"A35430"</definedName>
    <definedName name="FDD_173_14" hidden="1">"A35795"</definedName>
    <definedName name="FDD_173_2" hidden="1">"A31412"</definedName>
    <definedName name="FDD_173_3" hidden="1">"A31777"</definedName>
    <definedName name="FDD_173_4" hidden="1">"A32142"</definedName>
    <definedName name="FDD_173_5" hidden="1">"A32508"</definedName>
    <definedName name="FDD_173_6" hidden="1">"A32873"</definedName>
    <definedName name="FDD_173_7" hidden="1">"A33238"</definedName>
    <definedName name="FDD_173_8" hidden="1">"A33603"</definedName>
    <definedName name="FDD_173_9" hidden="1">"A33969"</definedName>
    <definedName name="FDD_174_0" hidden="1">"A30681"</definedName>
    <definedName name="FDD_174_1" hidden="1">"A31047"</definedName>
    <definedName name="FDD_174_10" hidden="1">"A34334"</definedName>
    <definedName name="FDD_174_11" hidden="1">"A34699"</definedName>
    <definedName name="FDD_174_12" hidden="1">"A35064"</definedName>
    <definedName name="FDD_174_13" hidden="1">"A35430"</definedName>
    <definedName name="FDD_174_14" hidden="1">"A35795"</definedName>
    <definedName name="FDD_174_2" hidden="1">"A31412"</definedName>
    <definedName name="FDD_174_3" hidden="1">"A31777"</definedName>
    <definedName name="FDD_174_4" hidden="1">"A32142"</definedName>
    <definedName name="FDD_174_5" hidden="1">"A32508"</definedName>
    <definedName name="FDD_174_6" hidden="1">"A32873"</definedName>
    <definedName name="FDD_174_7" hidden="1">"A33238"</definedName>
    <definedName name="FDD_174_8" hidden="1">"A33603"</definedName>
    <definedName name="FDD_174_9" hidden="1">"A33969"</definedName>
    <definedName name="FDD_175_0" hidden="1">"E36160"</definedName>
    <definedName name="FDD_175_1" hidden="1">"E36525"</definedName>
    <definedName name="FDD_175_2" hidden="1">"E36891"</definedName>
    <definedName name="FDD_176_0" hidden="1">"E36160"</definedName>
    <definedName name="FDD_176_1" hidden="1">"E36525"</definedName>
    <definedName name="FDD_176_2" hidden="1">"E36891"</definedName>
    <definedName name="FDD_177_0" hidden="1">"E36160"</definedName>
    <definedName name="FDD_177_1" hidden="1">"E36525"</definedName>
    <definedName name="FDD_177_2" hidden="1">"E36891"</definedName>
    <definedName name="FDD_178_0" hidden="1">"E36160"</definedName>
    <definedName name="FDD_178_1" hidden="1">"E36525"</definedName>
    <definedName name="FDD_178_2" hidden="1">"E36891"</definedName>
    <definedName name="FDD_179_0" hidden="1">"E36160"</definedName>
    <definedName name="FDD_179_1" hidden="1">"E36525"</definedName>
    <definedName name="FDD_179_2" hidden="1">"E36891"</definedName>
    <definedName name="FDD_18_0" hidden="1">"A25569"</definedName>
    <definedName name="FDD_180_0" hidden="1">"E36160"</definedName>
    <definedName name="FDD_180_1" hidden="1">"E36525"</definedName>
    <definedName name="FDD_180_2" hidden="1">"E36891"</definedName>
    <definedName name="FDD_181_0" hidden="1">"E36160"</definedName>
    <definedName name="FDD_181_1" hidden="1">"E36525"</definedName>
    <definedName name="FDD_181_2" hidden="1">"E36891"</definedName>
    <definedName name="FDD_182_0" hidden="1">"E36160"</definedName>
    <definedName name="FDD_182_1" hidden="1">"E36525"</definedName>
    <definedName name="FDD_182_2" hidden="1">"E36891"</definedName>
    <definedName name="FDD_183_0" hidden="1">"E36160"</definedName>
    <definedName name="FDD_183_1" hidden="1">"E36525"</definedName>
    <definedName name="FDD_183_2" hidden="1">"E36891"</definedName>
    <definedName name="FDD_184_0" hidden="1">"E36160"</definedName>
    <definedName name="FDD_184_1" hidden="1">"E36525"</definedName>
    <definedName name="FDD_184_2" hidden="1">"E36891"</definedName>
    <definedName name="FDD_185_0" hidden="1">"E36160"</definedName>
    <definedName name="FDD_185_1" hidden="1">"E36525"</definedName>
    <definedName name="FDD_185_2" hidden="1">"E36891"</definedName>
    <definedName name="FDD_186_0" hidden="1">"E36160"</definedName>
    <definedName name="FDD_186_1" hidden="1">"E36525"</definedName>
    <definedName name="FDD_186_2" hidden="1">"E36891"</definedName>
    <definedName name="FDD_187_0" hidden="1">"E36160"</definedName>
    <definedName name="FDD_187_1" hidden="1">"E36525"</definedName>
    <definedName name="FDD_187_2" hidden="1">"E36891"</definedName>
    <definedName name="FDD_188_0" hidden="1">"A30681"</definedName>
    <definedName name="FDD_188_1" hidden="1">"A31047"</definedName>
    <definedName name="FDD_188_10" hidden="1">"A34334"</definedName>
    <definedName name="FDD_188_11" hidden="1">"A34699"</definedName>
    <definedName name="FDD_188_12" hidden="1">"A35064"</definedName>
    <definedName name="FDD_188_13" hidden="1">"A35430"</definedName>
    <definedName name="FDD_188_14" hidden="1">"A35795"</definedName>
    <definedName name="FDD_188_2" hidden="1">"A31412"</definedName>
    <definedName name="FDD_188_3" hidden="1">"A31777"</definedName>
    <definedName name="FDD_188_4" hidden="1">"A32142"</definedName>
    <definedName name="FDD_188_5" hidden="1">"A32508"</definedName>
    <definedName name="FDD_188_6" hidden="1">"A32873"</definedName>
    <definedName name="FDD_188_7" hidden="1">"A33238"</definedName>
    <definedName name="FDD_188_8" hidden="1">"A33603"</definedName>
    <definedName name="FDD_188_9" hidden="1">"A33969"</definedName>
    <definedName name="FDD_189_0" hidden="1">"A30681"</definedName>
    <definedName name="FDD_189_1" hidden="1">"A31047"</definedName>
    <definedName name="FDD_189_10" hidden="1">"A34334"</definedName>
    <definedName name="FDD_189_11" hidden="1">"A34699"</definedName>
    <definedName name="FDD_189_12" hidden="1">"A35064"</definedName>
    <definedName name="FDD_189_13" hidden="1">"A35430"</definedName>
    <definedName name="FDD_189_14" hidden="1">"A35795"</definedName>
    <definedName name="FDD_189_2" hidden="1">"A31412"</definedName>
    <definedName name="FDD_189_3" hidden="1">"A31777"</definedName>
    <definedName name="FDD_189_4" hidden="1">"A32142"</definedName>
    <definedName name="FDD_189_5" hidden="1">"A32508"</definedName>
    <definedName name="FDD_189_6" hidden="1">"A32873"</definedName>
    <definedName name="FDD_189_7" hidden="1">"A33238"</definedName>
    <definedName name="FDD_189_8" hidden="1">"A33603"</definedName>
    <definedName name="FDD_189_9" hidden="1">"A33969"</definedName>
    <definedName name="FDD_19_0" hidden="1">"A25569"</definedName>
    <definedName name="FDD_190_0" hidden="1">"A30681"</definedName>
    <definedName name="FDD_190_1" hidden="1">"A31047"</definedName>
    <definedName name="FDD_190_10" hidden="1">"A34334"</definedName>
    <definedName name="FDD_190_11" hidden="1">"A34699"</definedName>
    <definedName name="FDD_190_12" hidden="1">"A35064"</definedName>
    <definedName name="FDD_190_13" hidden="1">"A35430"</definedName>
    <definedName name="FDD_190_14" hidden="1">"A35795"</definedName>
    <definedName name="FDD_190_2" hidden="1">"A31412"</definedName>
    <definedName name="FDD_190_3" hidden="1">"A31777"</definedName>
    <definedName name="FDD_190_4" hidden="1">"A32142"</definedName>
    <definedName name="FDD_190_5" hidden="1">"A32508"</definedName>
    <definedName name="FDD_190_6" hidden="1">"A32873"</definedName>
    <definedName name="FDD_190_7" hidden="1">"A33238"</definedName>
    <definedName name="FDD_190_8" hidden="1">"A33603"</definedName>
    <definedName name="FDD_190_9" hidden="1">"A33969"</definedName>
    <definedName name="FDD_191_0" hidden="1">"A30681"</definedName>
    <definedName name="FDD_191_1" hidden="1">"A31047"</definedName>
    <definedName name="FDD_191_10" hidden="1">"A34334"</definedName>
    <definedName name="FDD_191_11" hidden="1">"A34699"</definedName>
    <definedName name="FDD_191_12" hidden="1">"A35064"</definedName>
    <definedName name="FDD_191_13" hidden="1">"A35430"</definedName>
    <definedName name="FDD_191_14" hidden="1">"A35795"</definedName>
    <definedName name="FDD_191_2" hidden="1">"A31412"</definedName>
    <definedName name="FDD_191_3" hidden="1">"A31777"</definedName>
    <definedName name="FDD_191_4" hidden="1">"A32142"</definedName>
    <definedName name="FDD_191_5" hidden="1">"A32508"</definedName>
    <definedName name="FDD_191_6" hidden="1">"A32873"</definedName>
    <definedName name="FDD_191_7" hidden="1">"A33238"</definedName>
    <definedName name="FDD_191_8" hidden="1">"A33603"</definedName>
    <definedName name="FDD_191_9" hidden="1">"A33969"</definedName>
    <definedName name="FDD_192_0" hidden="1">"E36160"</definedName>
    <definedName name="FDD_192_1" hidden="1">"E36525"</definedName>
    <definedName name="FDD_192_2" hidden="1">"E36891"</definedName>
    <definedName name="FDD_193_0" hidden="1">"A30681"</definedName>
    <definedName name="FDD_193_1" hidden="1">"A31047"</definedName>
    <definedName name="FDD_193_10" hidden="1">"A34334"</definedName>
    <definedName name="FDD_193_11" hidden="1">"A34699"</definedName>
    <definedName name="FDD_193_12" hidden="1">"A35064"</definedName>
    <definedName name="FDD_193_13" hidden="1">"A35430"</definedName>
    <definedName name="FDD_193_14" hidden="1">"A35795"</definedName>
    <definedName name="FDD_193_2" hidden="1">"A31412"</definedName>
    <definedName name="FDD_193_3" hidden="1">"A31777"</definedName>
    <definedName name="FDD_193_4" hidden="1">"A32142"</definedName>
    <definedName name="FDD_193_5" hidden="1">"A32508"</definedName>
    <definedName name="FDD_193_6" hidden="1">"A32873"</definedName>
    <definedName name="FDD_193_7" hidden="1">"A33238"</definedName>
    <definedName name="FDD_193_8" hidden="1">"A33603"</definedName>
    <definedName name="FDD_193_9" hidden="1">"A33969"</definedName>
    <definedName name="FDD_194_0" hidden="1">"A30681"</definedName>
    <definedName name="FDD_194_1" hidden="1">"A31047"</definedName>
    <definedName name="FDD_194_10" hidden="1">"A34334"</definedName>
    <definedName name="FDD_194_11" hidden="1">"A34699"</definedName>
    <definedName name="FDD_194_12" hidden="1">"A35064"</definedName>
    <definedName name="FDD_194_13" hidden="1">"A35430"</definedName>
    <definedName name="FDD_194_14" hidden="1">"A35795"</definedName>
    <definedName name="FDD_194_2" hidden="1">"A31412"</definedName>
    <definedName name="FDD_194_3" hidden="1">"A31777"</definedName>
    <definedName name="FDD_194_4" hidden="1">"A32142"</definedName>
    <definedName name="FDD_194_5" hidden="1">"A32508"</definedName>
    <definedName name="FDD_194_6" hidden="1">"A32873"</definedName>
    <definedName name="FDD_194_7" hidden="1">"A33238"</definedName>
    <definedName name="FDD_194_8" hidden="1">"A33603"</definedName>
    <definedName name="FDD_194_9" hidden="1">"A33969"</definedName>
    <definedName name="FDD_195_0" hidden="1">"A30681"</definedName>
    <definedName name="FDD_195_1" hidden="1">"A31047"</definedName>
    <definedName name="FDD_195_10" hidden="1">"A34334"</definedName>
    <definedName name="FDD_195_11" hidden="1">"A34699"</definedName>
    <definedName name="FDD_195_12" hidden="1">"A35064"</definedName>
    <definedName name="FDD_195_13" hidden="1">"A35430"</definedName>
    <definedName name="FDD_195_14" hidden="1">"A35795"</definedName>
    <definedName name="FDD_195_2" hidden="1">"A31412"</definedName>
    <definedName name="FDD_195_3" hidden="1">"A31777"</definedName>
    <definedName name="FDD_195_4" hidden="1">"A32142"</definedName>
    <definedName name="FDD_195_5" hidden="1">"A32508"</definedName>
    <definedName name="FDD_195_6" hidden="1">"A32873"</definedName>
    <definedName name="FDD_195_7" hidden="1">"A33238"</definedName>
    <definedName name="FDD_195_8" hidden="1">"A33603"</definedName>
    <definedName name="FDD_195_9" hidden="1">"A33969"</definedName>
    <definedName name="FDD_196_0" hidden="1">"E36160"</definedName>
    <definedName name="FDD_196_1" hidden="1">"E36525"</definedName>
    <definedName name="FDD_196_2" hidden="1">"E36891"</definedName>
    <definedName name="FDD_197_0" hidden="1">"A30681"</definedName>
    <definedName name="FDD_197_1" hidden="1">"A31047"</definedName>
    <definedName name="FDD_197_10" hidden="1">"A34334"</definedName>
    <definedName name="FDD_197_11" hidden="1">"A34699"</definedName>
    <definedName name="FDD_197_12" hidden="1">"A35064"</definedName>
    <definedName name="FDD_197_13" hidden="1">"A35430"</definedName>
    <definedName name="FDD_197_14" hidden="1">"A35795"</definedName>
    <definedName name="FDD_197_2" hidden="1">"A31412"</definedName>
    <definedName name="FDD_197_3" hidden="1">"A31777"</definedName>
    <definedName name="FDD_197_4" hidden="1">"A32142"</definedName>
    <definedName name="FDD_197_5" hidden="1">"A32508"</definedName>
    <definedName name="FDD_197_6" hidden="1">"A32873"</definedName>
    <definedName name="FDD_197_7" hidden="1">"A33238"</definedName>
    <definedName name="FDD_197_8" hidden="1">"A33603"</definedName>
    <definedName name="FDD_197_9" hidden="1">"A33969"</definedName>
    <definedName name="FDD_198_0" hidden="1">"A30681"</definedName>
    <definedName name="FDD_198_1" hidden="1">"A31047"</definedName>
    <definedName name="FDD_198_10" hidden="1">"U34334"</definedName>
    <definedName name="FDD_198_11" hidden="1">"U34699"</definedName>
    <definedName name="FDD_198_12" hidden="1">"U35064"</definedName>
    <definedName name="FDD_198_13" hidden="1">"U35430"</definedName>
    <definedName name="FDD_198_14" hidden="1">"U35795"</definedName>
    <definedName name="FDD_198_2" hidden="1">"A31412"</definedName>
    <definedName name="FDD_198_3" hidden="1">"U31777"</definedName>
    <definedName name="FDD_198_4" hidden="1">"U32142"</definedName>
    <definedName name="FDD_198_5" hidden="1">"U32508"</definedName>
    <definedName name="FDD_198_6" hidden="1">"U32873"</definedName>
    <definedName name="FDD_198_7" hidden="1">"U33238"</definedName>
    <definedName name="FDD_198_8" hidden="1">"U33603"</definedName>
    <definedName name="FDD_198_9" hidden="1">"U33969"</definedName>
    <definedName name="FDD_199_0" hidden="1">"E36160"</definedName>
    <definedName name="FDD_199_1" hidden="1">"E36525"</definedName>
    <definedName name="FDD_199_2" hidden="1">"E36891"</definedName>
    <definedName name="FDD_2_0" hidden="1">"A25569"</definedName>
    <definedName name="FDD_20_0" hidden="1">"A25569"</definedName>
    <definedName name="FDD_200_0" hidden="1">"E36160"</definedName>
    <definedName name="FDD_200_1" hidden="1">"E36525"</definedName>
    <definedName name="FDD_200_2" hidden="1">"E36891"</definedName>
    <definedName name="FDD_201_0" hidden="1">"A30681"</definedName>
    <definedName name="FDD_201_1" hidden="1">"A31047"</definedName>
    <definedName name="FDD_201_10" hidden="1">"A34334"</definedName>
    <definedName name="FDD_201_11" hidden="1">"A34699"</definedName>
    <definedName name="FDD_201_12" hidden="1">"A35064"</definedName>
    <definedName name="FDD_201_13" hidden="1">"A35430"</definedName>
    <definedName name="FDD_201_14" hidden="1">"A35795"</definedName>
    <definedName name="FDD_201_2" hidden="1">"A31412"</definedName>
    <definedName name="FDD_201_3" hidden="1">"A31777"</definedName>
    <definedName name="FDD_201_4" hidden="1">"A32142"</definedName>
    <definedName name="FDD_201_5" hidden="1">"A32508"</definedName>
    <definedName name="FDD_201_6" hidden="1">"A32873"</definedName>
    <definedName name="FDD_201_7" hidden="1">"A33238"</definedName>
    <definedName name="FDD_201_8" hidden="1">"A33603"</definedName>
    <definedName name="FDD_201_9" hidden="1">"A33969"</definedName>
    <definedName name="FDD_202_0" hidden="1">"A30681"</definedName>
    <definedName name="FDD_202_1" hidden="1">"A31047"</definedName>
    <definedName name="FDD_202_10" hidden="1">"A34334"</definedName>
    <definedName name="FDD_202_11" hidden="1">"A34699"</definedName>
    <definedName name="FDD_202_12" hidden="1">"A35064"</definedName>
    <definedName name="FDD_202_13" hidden="1">"A35430"</definedName>
    <definedName name="FDD_202_14" hidden="1">"A35795"</definedName>
    <definedName name="FDD_202_2" hidden="1">"A31412"</definedName>
    <definedName name="FDD_202_3" hidden="1">"A31777"</definedName>
    <definedName name="FDD_202_4" hidden="1">"A32142"</definedName>
    <definedName name="FDD_202_5" hidden="1">"A32508"</definedName>
    <definedName name="FDD_202_6" hidden="1">"A32873"</definedName>
    <definedName name="FDD_202_7" hidden="1">"A33238"</definedName>
    <definedName name="FDD_202_8" hidden="1">"A33603"</definedName>
    <definedName name="FDD_202_9" hidden="1">"A33969"</definedName>
    <definedName name="FDD_203_0" hidden="1">"E36160"</definedName>
    <definedName name="FDD_203_1" hidden="1">"E36525"</definedName>
    <definedName name="FDD_203_2" hidden="1">"E36891"</definedName>
    <definedName name="FDD_204_0" hidden="1">"A25569"</definedName>
    <definedName name="FDD_205_0" hidden="1">"A25569"</definedName>
    <definedName name="FDD_206_0" hidden="1">"A25569"</definedName>
    <definedName name="FDD_207_0" hidden="1">"A25569"</definedName>
    <definedName name="FDD_208_0" hidden="1">"E36160"</definedName>
    <definedName name="FDD_208_1" hidden="1">"E36525"</definedName>
    <definedName name="FDD_208_2" hidden="1">"E36891"</definedName>
    <definedName name="FDD_209_0" hidden="1">"A25569"</definedName>
    <definedName name="FDD_21_0" hidden="1">"A25569"</definedName>
    <definedName name="FDD_210_0" hidden="1">"A25569"</definedName>
    <definedName name="FDD_211_0" hidden="1">"A25569"</definedName>
    <definedName name="FDD_212_0" hidden="1">"A25569"</definedName>
    <definedName name="FDD_213_0" hidden="1">"E36160"</definedName>
    <definedName name="FDD_213_1" hidden="1">"E36525"</definedName>
    <definedName name="FDD_213_2" hidden="1">"E36891"</definedName>
    <definedName name="FDD_214_0" hidden="1">"A25569"</definedName>
    <definedName name="FDD_215_0" hidden="1">"A25569"</definedName>
    <definedName name="FDD_216_0" hidden="1">"A25569"</definedName>
    <definedName name="FDD_217_0" hidden="1">"A25569"</definedName>
    <definedName name="FDD_218_0" hidden="1">"E36160"</definedName>
    <definedName name="FDD_218_1" hidden="1">"E36525"</definedName>
    <definedName name="FDD_218_2" hidden="1">"E36891"</definedName>
    <definedName name="FDD_219_0" hidden="1">"U25569"</definedName>
    <definedName name="FDD_22_0" hidden="1">"A25569"</definedName>
    <definedName name="FDD_220_0" hidden="1">"U25569"</definedName>
    <definedName name="FDD_221_0" hidden="1">"U25569"</definedName>
    <definedName name="FDD_222_0" hidden="1">"U25569"</definedName>
    <definedName name="FDD_223_0" hidden="1">"E36160"</definedName>
    <definedName name="FDD_223_1" hidden="1">"E36525"</definedName>
    <definedName name="FDD_223_2" hidden="1">"E36891"</definedName>
    <definedName name="FDD_224_0" hidden="1">"A25569"</definedName>
    <definedName name="FDD_225_0" hidden="1">"A25569"</definedName>
    <definedName name="FDD_226_0" hidden="1">"A25569"</definedName>
    <definedName name="FDD_227_0" hidden="1">"A25569"</definedName>
    <definedName name="FDD_228_0" hidden="1">"E36160"</definedName>
    <definedName name="FDD_228_1" hidden="1">"E36525"</definedName>
    <definedName name="FDD_228_2" hidden="1">"E36891"</definedName>
    <definedName name="FDD_229_0" hidden="1">"A25569"</definedName>
    <definedName name="FDD_23_0" hidden="1">"A25569"</definedName>
    <definedName name="FDD_230_0" hidden="1">"A25569"</definedName>
    <definedName name="FDD_231_0" hidden="1">"A25569"</definedName>
    <definedName name="FDD_232_0" hidden="1">"A25569"</definedName>
    <definedName name="FDD_233_0" hidden="1">"A25569"</definedName>
    <definedName name="FDD_234_0" hidden="1">"A25569"</definedName>
    <definedName name="FDD_235_0" hidden="1">"A25569"</definedName>
    <definedName name="FDD_236_0" hidden="1">"A25569"</definedName>
    <definedName name="FDD_237_0" hidden="1">"A25569"</definedName>
    <definedName name="FDD_238_0" hidden="1">"A30681"</definedName>
    <definedName name="FDD_238_1" hidden="1">"A31047"</definedName>
    <definedName name="FDD_238_10" hidden="1">"A34334"</definedName>
    <definedName name="FDD_238_11" hidden="1">"A34699"</definedName>
    <definedName name="FDD_238_12" hidden="1">"A35064"</definedName>
    <definedName name="FDD_238_13" hidden="1">"A35430"</definedName>
    <definedName name="FDD_238_14" hidden="1">"A35795"</definedName>
    <definedName name="FDD_238_2" hidden="1">"A31412"</definedName>
    <definedName name="FDD_238_3" hidden="1">"A31777"</definedName>
    <definedName name="FDD_238_4" hidden="1">"A32142"</definedName>
    <definedName name="FDD_238_5" hidden="1">"A32508"</definedName>
    <definedName name="FDD_238_6" hidden="1">"A32873"</definedName>
    <definedName name="FDD_238_7" hidden="1">"A33238"</definedName>
    <definedName name="FDD_238_8" hidden="1">"A33603"</definedName>
    <definedName name="FDD_238_9" hidden="1">"A33969"</definedName>
    <definedName name="FDD_24_0" hidden="1">"A25569"</definedName>
    <definedName name="FDD_243_0" hidden="1">"E36160"</definedName>
    <definedName name="FDD_243_1" hidden="1">"E36525"</definedName>
    <definedName name="FDD_243_2" hidden="1">"E36891"</definedName>
    <definedName name="FDD_244_0" hidden="1">"A25569"</definedName>
    <definedName name="FDD_245_0" hidden="1">"A25569"</definedName>
    <definedName name="FDD_246_0" hidden="1">"A25569"</definedName>
    <definedName name="FDD_247_0" hidden="1">"A25569"</definedName>
    <definedName name="FDD_248_0" hidden="1">"E36160"</definedName>
    <definedName name="FDD_248_1" hidden="1">"E36525"</definedName>
    <definedName name="FDD_248_2" hidden="1">"E36891"</definedName>
    <definedName name="FDD_249_0" hidden="1">"A25569"</definedName>
    <definedName name="FDD_25_0" hidden="1">"A25569"</definedName>
    <definedName name="FDD_250_0" hidden="1">"A25569"</definedName>
    <definedName name="FDD_251_0" hidden="1">"A25569"</definedName>
    <definedName name="FDD_252_0" hidden="1">"A25569"</definedName>
    <definedName name="FDD_253_0" hidden="1">"E36160"</definedName>
    <definedName name="FDD_253_1" hidden="1">"E36525"</definedName>
    <definedName name="FDD_253_2" hidden="1">"E36891"</definedName>
    <definedName name="FDD_254_0" hidden="1">"E36160"</definedName>
    <definedName name="FDD_254_1" hidden="1">"E36525"</definedName>
    <definedName name="FDD_254_2" hidden="1">"E36891"</definedName>
    <definedName name="FDD_255_0" hidden="1">"E36160"</definedName>
    <definedName name="FDD_255_1" hidden="1">"E36525"</definedName>
    <definedName name="FDD_255_2" hidden="1">"E36891"</definedName>
    <definedName name="FDD_256_0" hidden="1">"U36160"</definedName>
    <definedName name="FDD_256_1" hidden="1">"U36525"</definedName>
    <definedName name="FDD_256_2" hidden="1">"U36891"</definedName>
    <definedName name="FDD_257_0" hidden="1">"E36160"</definedName>
    <definedName name="FDD_257_1" hidden="1">"E36525"</definedName>
    <definedName name="FDD_257_2" hidden="1">"E36891"</definedName>
    <definedName name="FDD_258_0" hidden="1">"E36160"</definedName>
    <definedName name="FDD_258_1" hidden="1">"E36525"</definedName>
    <definedName name="FDD_258_2" hidden="1">"E36891"</definedName>
    <definedName name="FDD_259_0" hidden="1">"E36160"</definedName>
    <definedName name="FDD_259_1" hidden="1">"E36525"</definedName>
    <definedName name="FDD_259_2" hidden="1">"E36891"</definedName>
    <definedName name="FDD_26_0" hidden="1">"A25569"</definedName>
    <definedName name="FDD_260_0" hidden="1">"E36160"</definedName>
    <definedName name="FDD_260_1" hidden="1">"E36525"</definedName>
    <definedName name="FDD_260_2" hidden="1">"E36891"</definedName>
    <definedName name="FDD_261_0" hidden="1">"E36160"</definedName>
    <definedName name="FDD_261_1" hidden="1">"E36525"</definedName>
    <definedName name="FDD_261_2" hidden="1">"E36891"</definedName>
    <definedName name="FDD_264_0" hidden="1">"E36160"</definedName>
    <definedName name="FDD_264_1" hidden="1">"E36525"</definedName>
    <definedName name="FDD_264_2" hidden="1">"E36891"</definedName>
    <definedName name="FDD_265_0" hidden="1">"A25569"</definedName>
    <definedName name="FDD_266_0" hidden="1">"A25569"</definedName>
    <definedName name="FDD_267_0" hidden="1">"A25569"</definedName>
    <definedName name="FDD_268_0" hidden="1">"A25569"</definedName>
    <definedName name="FDD_269_0" hidden="1">"E36160"</definedName>
    <definedName name="FDD_269_1" hidden="1">"E36525"</definedName>
    <definedName name="FDD_269_2" hidden="1">"E36891"</definedName>
    <definedName name="FDD_27_0" hidden="1">"A25569"</definedName>
    <definedName name="FDD_270_0" hidden="1">"A25569"</definedName>
    <definedName name="FDD_271_0" hidden="1">"A25569"</definedName>
    <definedName name="FDD_272_0" hidden="1">"A25569"</definedName>
    <definedName name="FDD_273_0" hidden="1">"A25569"</definedName>
    <definedName name="FDD_274_0" hidden="1">"E36160"</definedName>
    <definedName name="FDD_274_1" hidden="1">"E36525"</definedName>
    <definedName name="FDD_274_2" hidden="1">"E36891"</definedName>
    <definedName name="FDD_275_0" hidden="1">"A25569"</definedName>
    <definedName name="FDD_276_0" hidden="1">"A25569"</definedName>
    <definedName name="FDD_277_0" hidden="1">"A25569"</definedName>
    <definedName name="FDD_278_0" hidden="1">"A25569"</definedName>
    <definedName name="FDD_279_0" hidden="1">"E36160"</definedName>
    <definedName name="FDD_279_1" hidden="1">"E36525"</definedName>
    <definedName name="FDD_279_2" hidden="1">"E36891"</definedName>
    <definedName name="FDD_28_0" hidden="1">"A25569"</definedName>
    <definedName name="FDD_280_0" hidden="1">"E36160"</definedName>
    <definedName name="FDD_280_1" hidden="1">"E36525"</definedName>
    <definedName name="FDD_280_2" hidden="1">"E36891"</definedName>
    <definedName name="FDD_281_0" hidden="1">"E36160"</definedName>
    <definedName name="FDD_281_1" hidden="1">"E36525"</definedName>
    <definedName name="FDD_281_2" hidden="1">"E36891"</definedName>
    <definedName name="FDD_282_0" hidden="1">"E36160"</definedName>
    <definedName name="FDD_282_1" hidden="1">"E36525"</definedName>
    <definedName name="FDD_282_2" hidden="1">"E36891"</definedName>
    <definedName name="FDD_283_0" hidden="1">"E36160"</definedName>
    <definedName name="FDD_283_1" hidden="1">"E36525"</definedName>
    <definedName name="FDD_283_2" hidden="1">"E36891"</definedName>
    <definedName name="FDD_284_0" hidden="1">"A30681"</definedName>
    <definedName name="FDD_284_1" hidden="1">"A31047"</definedName>
    <definedName name="FDD_284_10" hidden="1">"A34334"</definedName>
    <definedName name="FDD_284_11" hidden="1">"A34699"</definedName>
    <definedName name="FDD_284_12" hidden="1">"A35064"</definedName>
    <definedName name="FDD_284_13" hidden="1">"A35430"</definedName>
    <definedName name="FDD_284_14" hidden="1">"A35795"</definedName>
    <definedName name="FDD_284_2" hidden="1">"A31412"</definedName>
    <definedName name="FDD_284_3" hidden="1">"A31777"</definedName>
    <definedName name="FDD_284_4" hidden="1">"A32142"</definedName>
    <definedName name="FDD_284_5" hidden="1">"A32508"</definedName>
    <definedName name="FDD_284_6" hidden="1">"A32873"</definedName>
    <definedName name="FDD_284_7" hidden="1">"A33238"</definedName>
    <definedName name="FDD_284_8" hidden="1">"A33603"</definedName>
    <definedName name="FDD_284_9" hidden="1">"A33969"</definedName>
    <definedName name="FDD_285_0" hidden="1">"A35795"</definedName>
    <definedName name="FDD_285_1" hidden="1">"E36160"</definedName>
    <definedName name="FDD_285_10" hidden="1">"E39447"</definedName>
    <definedName name="FDD_285_11" hidden="1">"E39813"</definedName>
    <definedName name="FDD_285_12" hidden="1">"E40178"</definedName>
    <definedName name="FDD_285_13" hidden="1">"E40543"</definedName>
    <definedName name="FDD_285_14" hidden="1">"E40908"</definedName>
    <definedName name="FDD_285_15" hidden="1">"E41274"</definedName>
    <definedName name="FDD_285_16" hidden="1">"E41639"</definedName>
    <definedName name="FDD_285_17" hidden="1">"E42004"</definedName>
    <definedName name="FDD_285_18" hidden="1">"E42369"</definedName>
    <definedName name="FDD_285_19" hidden="1">"E42735"</definedName>
    <definedName name="FDD_285_2" hidden="1">"E36525"</definedName>
    <definedName name="FDD_285_20" hidden="1">"E43100"</definedName>
    <definedName name="FDD_285_21" hidden="1">"E43465"</definedName>
    <definedName name="FDD_285_22" hidden="1">"E43830"</definedName>
    <definedName name="FDD_285_23" hidden="1">"E44196"</definedName>
    <definedName name="FDD_285_24" hidden="1">"E44561"</definedName>
    <definedName name="FDD_285_25" hidden="1">"E44926"</definedName>
    <definedName name="FDD_285_3" hidden="1">"E36891"</definedName>
    <definedName name="FDD_285_4" hidden="1">"E37256"</definedName>
    <definedName name="FDD_285_5" hidden="1">"E37621"</definedName>
    <definedName name="FDD_285_6" hidden="1">"E37986"</definedName>
    <definedName name="FDD_285_7" hidden="1">"E38352"</definedName>
    <definedName name="FDD_285_8" hidden="1">"E38717"</definedName>
    <definedName name="FDD_285_9" hidden="1">"E39082"</definedName>
    <definedName name="FDD_286_0" hidden="1">"E36160"</definedName>
    <definedName name="FDD_286_1" hidden="1">"E36525"</definedName>
    <definedName name="FDD_286_10" hidden="1">"E39813"</definedName>
    <definedName name="FDD_286_11" hidden="1">"E40178"</definedName>
    <definedName name="FDD_286_12" hidden="1">"E40543"</definedName>
    <definedName name="FDD_286_13" hidden="1">"E40908"</definedName>
    <definedName name="FDD_286_14" hidden="1">"E41274"</definedName>
    <definedName name="FDD_286_15" hidden="1">"E41639"</definedName>
    <definedName name="FDD_286_16" hidden="1">"E42004"</definedName>
    <definedName name="FDD_286_17" hidden="1">"E42369"</definedName>
    <definedName name="FDD_286_18" hidden="1">"E42735"</definedName>
    <definedName name="FDD_286_19" hidden="1">"E43100"</definedName>
    <definedName name="FDD_286_2" hidden="1">"E36891"</definedName>
    <definedName name="FDD_286_20" hidden="1">"E43465"</definedName>
    <definedName name="FDD_286_21" hidden="1">"E43830"</definedName>
    <definedName name="FDD_286_22" hidden="1">"E44196"</definedName>
    <definedName name="FDD_286_23" hidden="1">"E44561"</definedName>
    <definedName name="FDD_286_24" hidden="1">"E44926"</definedName>
    <definedName name="FDD_286_3" hidden="1">"E37256"</definedName>
    <definedName name="FDD_286_4" hidden="1">"E37621"</definedName>
    <definedName name="FDD_286_5" hidden="1">"E37986"</definedName>
    <definedName name="FDD_286_6" hidden="1">"E38352"</definedName>
    <definedName name="FDD_286_7" hidden="1">"E38717"</definedName>
    <definedName name="FDD_286_8" hidden="1">"E39082"</definedName>
    <definedName name="FDD_286_9" hidden="1">"E39447"</definedName>
    <definedName name="FDD_287_0" hidden="1">"A25569"</definedName>
    <definedName name="FDD_288_0" hidden="1">"A25569"</definedName>
    <definedName name="FDD_289_0" hidden="1">"A36890"</definedName>
    <definedName name="FDD_29_0" hidden="1">"A25569"</definedName>
    <definedName name="FDD_290_0" hidden="1">"A36890"</definedName>
    <definedName name="FDD_291_0" hidden="1">"A25569"</definedName>
    <definedName name="FDD_295_0" hidden="1">"U25569"</definedName>
    <definedName name="FDD_296_0" hidden="1">"A25569"</definedName>
    <definedName name="FDD_297_0" hidden="1">"A25569"</definedName>
    <definedName name="FDD_298_0" hidden="1">"A25569"</definedName>
    <definedName name="FDD_299_0" hidden="1">"A25569"</definedName>
    <definedName name="FDD_3_0" hidden="1">"A25569"</definedName>
    <definedName name="FDD_30_0" hidden="1">"A25569"</definedName>
    <definedName name="FDD_300_0" hidden="1">"U25569"</definedName>
    <definedName name="FDD_301_0" hidden="1">"U35795"</definedName>
    <definedName name="FDD_301_1" hidden="1">"U36160"</definedName>
    <definedName name="FDD_301_2" hidden="1">"U36525"</definedName>
    <definedName name="FDD_302_0" hidden="1">"U35795"</definedName>
    <definedName name="FDD_302_1" hidden="1">"U36160"</definedName>
    <definedName name="FDD_302_2" hidden="1">"U36525"</definedName>
    <definedName name="FDD_303_0" hidden="1">"U35795"</definedName>
    <definedName name="FDD_303_1" hidden="1">"U36160"</definedName>
    <definedName name="FDD_303_2" hidden="1">"U36525"</definedName>
    <definedName name="FDD_304_0" hidden="1">"U35795"</definedName>
    <definedName name="FDD_304_1" hidden="1">"U36160"</definedName>
    <definedName name="FDD_304_2" hidden="1">"U36525"</definedName>
    <definedName name="FDD_305_0" hidden="1">"A30681"</definedName>
    <definedName name="FDD_305_1" hidden="1">"A31047"</definedName>
    <definedName name="FDD_305_10" hidden="1">"U34334"</definedName>
    <definedName name="FDD_305_11" hidden="1">"U34699"</definedName>
    <definedName name="FDD_305_12" hidden="1">"U35064"</definedName>
    <definedName name="FDD_305_13" hidden="1">"U35430"</definedName>
    <definedName name="FDD_305_14" hidden="1">"U35795"</definedName>
    <definedName name="FDD_305_2" hidden="1">"A31412"</definedName>
    <definedName name="FDD_305_3" hidden="1">"U31777"</definedName>
    <definedName name="FDD_305_4" hidden="1">"U32142"</definedName>
    <definedName name="FDD_305_5" hidden="1">"U32508"</definedName>
    <definedName name="FDD_305_6" hidden="1">"U32873"</definedName>
    <definedName name="FDD_305_7" hidden="1">"U33238"</definedName>
    <definedName name="FDD_305_8" hidden="1">"U33603"</definedName>
    <definedName name="FDD_305_9" hidden="1">"U33969"</definedName>
    <definedName name="FDD_306_0" hidden="1">"U35795"</definedName>
    <definedName name="FDD_306_1" hidden="1">"E36160"</definedName>
    <definedName name="FDD_306_2" hidden="1">"U36525"</definedName>
    <definedName name="FDD_307_0" hidden="1">"A35795"</definedName>
    <definedName name="FDD_307_1" hidden="1">"U36160"</definedName>
    <definedName name="FDD_307_2" hidden="1">"U36525"</definedName>
    <definedName name="FDD_31_0" hidden="1">"A25569"</definedName>
    <definedName name="FDD_32_0" hidden="1">"A25569"</definedName>
    <definedName name="FDD_33_0" hidden="1">"A25569"</definedName>
    <definedName name="FDD_34_0" hidden="1">"A25569"</definedName>
    <definedName name="FDD_35_0" hidden="1">"A25569"</definedName>
    <definedName name="FDD_36_0" hidden="1">"A25569"</definedName>
    <definedName name="FDD_37_0" hidden="1">"A25569"</definedName>
    <definedName name="FDD_38_0" hidden="1">"A25569"</definedName>
    <definedName name="FDD_39_0" hidden="1">"A25569"</definedName>
    <definedName name="FDD_4_0" hidden="1">"A25569"</definedName>
    <definedName name="FDD_40_0" hidden="1">"A25569"</definedName>
    <definedName name="FDD_41_0" hidden="1">"U25569"</definedName>
    <definedName name="FDD_42_0" hidden="1">"U25569"</definedName>
    <definedName name="FDD_43_0" hidden="1">"A25569"</definedName>
    <definedName name="FDD_44_0" hidden="1">"A30681"</definedName>
    <definedName name="FDD_44_1" hidden="1">"A31047"</definedName>
    <definedName name="FDD_44_10" hidden="1">"A34334"</definedName>
    <definedName name="FDD_44_11" hidden="1">"A34699"</definedName>
    <definedName name="FDD_44_12" hidden="1">"A35064"</definedName>
    <definedName name="FDD_44_13" hidden="1">"A35430"</definedName>
    <definedName name="FDD_44_14" hidden="1">"A35795"</definedName>
    <definedName name="FDD_44_2" hidden="1">"A31412"</definedName>
    <definedName name="FDD_44_3" hidden="1">"A31777"</definedName>
    <definedName name="FDD_44_4" hidden="1">"A32142"</definedName>
    <definedName name="FDD_44_5" hidden="1">"A32508"</definedName>
    <definedName name="FDD_44_6" hidden="1">"A32873"</definedName>
    <definedName name="FDD_44_7" hidden="1">"A33238"</definedName>
    <definedName name="FDD_44_8" hidden="1">"A33603"</definedName>
    <definedName name="FDD_44_9" hidden="1">"A33969"</definedName>
    <definedName name="FDD_45_0" hidden="1">"A30681"</definedName>
    <definedName name="FDD_45_1" hidden="1">"A31047"</definedName>
    <definedName name="FDD_45_10" hidden="1">"A34334"</definedName>
    <definedName name="FDD_45_11" hidden="1">"A34699"</definedName>
    <definedName name="FDD_45_12" hidden="1">"A35064"</definedName>
    <definedName name="FDD_45_13" hidden="1">"A35430"</definedName>
    <definedName name="FDD_45_14" hidden="1">"A35795"</definedName>
    <definedName name="FDD_45_2" hidden="1">"A31412"</definedName>
    <definedName name="FDD_45_3" hidden="1">"A31777"</definedName>
    <definedName name="FDD_45_4" hidden="1">"A32142"</definedName>
    <definedName name="FDD_45_5" hidden="1">"A32508"</definedName>
    <definedName name="FDD_45_6" hidden="1">"A32873"</definedName>
    <definedName name="FDD_45_7" hidden="1">"A33238"</definedName>
    <definedName name="FDD_45_8" hidden="1">"A33603"</definedName>
    <definedName name="FDD_45_9" hidden="1">"A33969"</definedName>
    <definedName name="FDD_46_0" hidden="1">"A30681"</definedName>
    <definedName name="FDD_46_1" hidden="1">"A31047"</definedName>
    <definedName name="FDD_46_10" hidden="1">"A34334"</definedName>
    <definedName name="FDD_46_11" hidden="1">"A34699"</definedName>
    <definedName name="FDD_46_12" hidden="1">"A35064"</definedName>
    <definedName name="FDD_46_13" hidden="1">"A35430"</definedName>
    <definedName name="FDD_46_14" hidden="1">"A35795"</definedName>
    <definedName name="FDD_46_2" hidden="1">"A31412"</definedName>
    <definedName name="FDD_46_3" hidden="1">"A31777"</definedName>
    <definedName name="FDD_46_4" hidden="1">"A32142"</definedName>
    <definedName name="FDD_46_5" hidden="1">"A32508"</definedName>
    <definedName name="FDD_46_6" hidden="1">"A32873"</definedName>
    <definedName name="FDD_46_7" hidden="1">"A33238"</definedName>
    <definedName name="FDD_46_8" hidden="1">"A33603"</definedName>
    <definedName name="FDD_46_9" hidden="1">"A33969"</definedName>
    <definedName name="FDD_47_0" hidden="1">"A30681"</definedName>
    <definedName name="FDD_47_1" hidden="1">"A31047"</definedName>
    <definedName name="FDD_47_10" hidden="1">"A34334"</definedName>
    <definedName name="FDD_47_11" hidden="1">"A34699"</definedName>
    <definedName name="FDD_47_12" hidden="1">"A35064"</definedName>
    <definedName name="FDD_47_13" hidden="1">"A35430"</definedName>
    <definedName name="FDD_47_14" hidden="1">"A35795"</definedName>
    <definedName name="FDD_47_2" hidden="1">"A31412"</definedName>
    <definedName name="FDD_47_3" hidden="1">"A31777"</definedName>
    <definedName name="FDD_47_4" hidden="1">"A32142"</definedName>
    <definedName name="FDD_47_5" hidden="1">"A32508"</definedName>
    <definedName name="FDD_47_6" hidden="1">"A32873"</definedName>
    <definedName name="FDD_47_7" hidden="1">"A33238"</definedName>
    <definedName name="FDD_47_8" hidden="1">"A33603"</definedName>
    <definedName name="FDD_47_9" hidden="1">"A33969"</definedName>
    <definedName name="FDD_48_0" hidden="1">"A30681"</definedName>
    <definedName name="FDD_48_1" hidden="1">"A31047"</definedName>
    <definedName name="FDD_48_10" hidden="1">"A34334"</definedName>
    <definedName name="FDD_48_11" hidden="1">"A34699"</definedName>
    <definedName name="FDD_48_12" hidden="1">"A35064"</definedName>
    <definedName name="FDD_48_13" hidden="1">"A35430"</definedName>
    <definedName name="FDD_48_14" hidden="1">"A35795"</definedName>
    <definedName name="FDD_48_2" hidden="1">"A31412"</definedName>
    <definedName name="FDD_48_3" hidden="1">"A31777"</definedName>
    <definedName name="FDD_48_4" hidden="1">"A32142"</definedName>
    <definedName name="FDD_48_5" hidden="1">"A32508"</definedName>
    <definedName name="FDD_48_6" hidden="1">"A32873"</definedName>
    <definedName name="FDD_48_7" hidden="1">"A33238"</definedName>
    <definedName name="FDD_48_8" hidden="1">"A33603"</definedName>
    <definedName name="FDD_48_9" hidden="1">"A33969"</definedName>
    <definedName name="FDD_49_0" hidden="1">"A30681"</definedName>
    <definedName name="FDD_49_1" hidden="1">"A31047"</definedName>
    <definedName name="FDD_49_10" hidden="1">"A34334"</definedName>
    <definedName name="FDD_49_11" hidden="1">"A34699"</definedName>
    <definedName name="FDD_49_12" hidden="1">"A35064"</definedName>
    <definedName name="FDD_49_13" hidden="1">"A35430"</definedName>
    <definedName name="FDD_49_14" hidden="1">"A35795"</definedName>
    <definedName name="FDD_49_2" hidden="1">"A31412"</definedName>
    <definedName name="FDD_49_3" hidden="1">"A31777"</definedName>
    <definedName name="FDD_49_4" hidden="1">"A32142"</definedName>
    <definedName name="FDD_49_5" hidden="1">"A32508"</definedName>
    <definedName name="FDD_49_6" hidden="1">"A32873"</definedName>
    <definedName name="FDD_49_7" hidden="1">"A33238"</definedName>
    <definedName name="FDD_49_8" hidden="1">"A33603"</definedName>
    <definedName name="FDD_49_9" hidden="1">"A33969"</definedName>
    <definedName name="FDD_5_0" hidden="1">"A25569"</definedName>
    <definedName name="FDD_50_0" hidden="1">"A30681"</definedName>
    <definedName name="FDD_50_1" hidden="1">"A31047"</definedName>
    <definedName name="FDD_50_10" hidden="1">"A34334"</definedName>
    <definedName name="FDD_50_11" hidden="1">"A34699"</definedName>
    <definedName name="FDD_50_12" hidden="1">"A35064"</definedName>
    <definedName name="FDD_50_13" hidden="1">"A35430"</definedName>
    <definedName name="FDD_50_14" hidden="1">"A35795"</definedName>
    <definedName name="FDD_50_2" hidden="1">"A31412"</definedName>
    <definedName name="FDD_50_3" hidden="1">"A31777"</definedName>
    <definedName name="FDD_50_4" hidden="1">"A32142"</definedName>
    <definedName name="FDD_50_5" hidden="1">"A32508"</definedName>
    <definedName name="FDD_50_6" hidden="1">"A32873"</definedName>
    <definedName name="FDD_50_7" hidden="1">"A33238"</definedName>
    <definedName name="FDD_50_8" hidden="1">"A33603"</definedName>
    <definedName name="FDD_50_9" hidden="1">"A33969"</definedName>
    <definedName name="FDD_51_0" hidden="1">"A30681"</definedName>
    <definedName name="FDD_51_1" hidden="1">"A31047"</definedName>
    <definedName name="FDD_51_10" hidden="1">"A34334"</definedName>
    <definedName name="FDD_51_11" hidden="1">"A34699"</definedName>
    <definedName name="FDD_51_12" hidden="1">"A35064"</definedName>
    <definedName name="FDD_51_13" hidden="1">"A35430"</definedName>
    <definedName name="FDD_51_14" hidden="1">"A35795"</definedName>
    <definedName name="FDD_51_2" hidden="1">"A31412"</definedName>
    <definedName name="FDD_51_3" hidden="1">"A31777"</definedName>
    <definedName name="FDD_51_4" hidden="1">"A32142"</definedName>
    <definedName name="FDD_51_5" hidden="1">"A32508"</definedName>
    <definedName name="FDD_51_6" hidden="1">"A32873"</definedName>
    <definedName name="FDD_51_7" hidden="1">"A33238"</definedName>
    <definedName name="FDD_51_8" hidden="1">"A33603"</definedName>
    <definedName name="FDD_51_9" hidden="1">"A33969"</definedName>
    <definedName name="FDD_52_0" hidden="1">"A30681"</definedName>
    <definedName name="FDD_52_1" hidden="1">"A31047"</definedName>
    <definedName name="FDD_52_10" hidden="1">"A34334"</definedName>
    <definedName name="FDD_52_11" hidden="1">"A34699"</definedName>
    <definedName name="FDD_52_12" hidden="1">"A35064"</definedName>
    <definedName name="FDD_52_13" hidden="1">"A35430"</definedName>
    <definedName name="FDD_52_14" hidden="1">"A35795"</definedName>
    <definedName name="FDD_52_2" hidden="1">"A31412"</definedName>
    <definedName name="FDD_52_3" hidden="1">"A31777"</definedName>
    <definedName name="FDD_52_4" hidden="1">"A32142"</definedName>
    <definedName name="FDD_52_5" hidden="1">"A32508"</definedName>
    <definedName name="FDD_52_6" hidden="1">"A32873"</definedName>
    <definedName name="FDD_52_7" hidden="1">"A33238"</definedName>
    <definedName name="FDD_52_8" hidden="1">"A33603"</definedName>
    <definedName name="FDD_52_9" hidden="1">"A33969"</definedName>
    <definedName name="FDD_53_0" hidden="1">"U30681"</definedName>
    <definedName name="FDD_53_1" hidden="1">"A31047"</definedName>
    <definedName name="FDD_53_10" hidden="1">"A34334"</definedName>
    <definedName name="FDD_53_11" hidden="1">"A34699"</definedName>
    <definedName name="FDD_53_12" hidden="1">"A35064"</definedName>
    <definedName name="FDD_53_13" hidden="1">"A35430"</definedName>
    <definedName name="FDD_53_14" hidden="1">"A35795"</definedName>
    <definedName name="FDD_53_2" hidden="1">"A31412"</definedName>
    <definedName name="FDD_53_3" hidden="1">"A31777"</definedName>
    <definedName name="FDD_53_4" hidden="1">"A32142"</definedName>
    <definedName name="FDD_53_5" hidden="1">"A32508"</definedName>
    <definedName name="FDD_53_6" hidden="1">"A32873"</definedName>
    <definedName name="FDD_53_7" hidden="1">"A33238"</definedName>
    <definedName name="FDD_53_8" hidden="1">"A33603"</definedName>
    <definedName name="FDD_53_9" hidden="1">"A33969"</definedName>
    <definedName name="FDD_54_0" hidden="1">"A30681"</definedName>
    <definedName name="FDD_54_1" hidden="1">"A31047"</definedName>
    <definedName name="FDD_54_10" hidden="1">"A34334"</definedName>
    <definedName name="FDD_54_11" hidden="1">"A34699"</definedName>
    <definedName name="FDD_54_12" hidden="1">"A35064"</definedName>
    <definedName name="FDD_54_13" hidden="1">"A35430"</definedName>
    <definedName name="FDD_54_14" hidden="1">"A35795"</definedName>
    <definedName name="FDD_54_2" hidden="1">"A31412"</definedName>
    <definedName name="FDD_54_3" hidden="1">"A31777"</definedName>
    <definedName name="FDD_54_4" hidden="1">"A32142"</definedName>
    <definedName name="FDD_54_5" hidden="1">"A32508"</definedName>
    <definedName name="FDD_54_6" hidden="1">"A32873"</definedName>
    <definedName name="FDD_54_7" hidden="1">"A33238"</definedName>
    <definedName name="FDD_54_8" hidden="1">"A33603"</definedName>
    <definedName name="FDD_54_9" hidden="1">"A33969"</definedName>
    <definedName name="FDD_55_0" hidden="1">"A30681"</definedName>
    <definedName name="FDD_55_1" hidden="1">"A31047"</definedName>
    <definedName name="FDD_55_10" hidden="1">"A34334"</definedName>
    <definedName name="FDD_55_11" hidden="1">"A34699"</definedName>
    <definedName name="FDD_55_12" hidden="1">"A35064"</definedName>
    <definedName name="FDD_55_13" hidden="1">"A35430"</definedName>
    <definedName name="FDD_55_14" hidden="1">"A35795"</definedName>
    <definedName name="FDD_55_2" hidden="1">"A31412"</definedName>
    <definedName name="FDD_55_3" hidden="1">"A31777"</definedName>
    <definedName name="FDD_55_4" hidden="1">"A32142"</definedName>
    <definedName name="FDD_55_5" hidden="1">"A32508"</definedName>
    <definedName name="FDD_55_6" hidden="1">"A32873"</definedName>
    <definedName name="FDD_55_7" hidden="1">"A33238"</definedName>
    <definedName name="FDD_55_8" hidden="1">"A33603"</definedName>
    <definedName name="FDD_55_9" hidden="1">"A33969"</definedName>
    <definedName name="FDD_56_0" hidden="1">"A30681"</definedName>
    <definedName name="FDD_56_1" hidden="1">"A31047"</definedName>
    <definedName name="FDD_56_10" hidden="1">"A34334"</definedName>
    <definedName name="FDD_56_11" hidden="1">"A34699"</definedName>
    <definedName name="FDD_56_12" hidden="1">"A35064"</definedName>
    <definedName name="FDD_56_13" hidden="1">"A35430"</definedName>
    <definedName name="FDD_56_14" hidden="1">"A35795"</definedName>
    <definedName name="FDD_56_2" hidden="1">"A31412"</definedName>
    <definedName name="FDD_56_3" hidden="1">"A31777"</definedName>
    <definedName name="FDD_56_4" hidden="1">"A32142"</definedName>
    <definedName name="FDD_56_5" hidden="1">"A32508"</definedName>
    <definedName name="FDD_56_6" hidden="1">"A32873"</definedName>
    <definedName name="FDD_56_7" hidden="1">"A33238"</definedName>
    <definedName name="FDD_56_8" hidden="1">"A33603"</definedName>
    <definedName name="FDD_56_9" hidden="1">"A33969"</definedName>
    <definedName name="FDD_57_0" hidden="1">"A30681"</definedName>
    <definedName name="FDD_57_1" hidden="1">"A31047"</definedName>
    <definedName name="FDD_57_10" hidden="1">"A34334"</definedName>
    <definedName name="FDD_57_11" hidden="1">"A34699"</definedName>
    <definedName name="FDD_57_12" hidden="1">"A35064"</definedName>
    <definedName name="FDD_57_13" hidden="1">"A35430"</definedName>
    <definedName name="FDD_57_14" hidden="1">"A35795"</definedName>
    <definedName name="FDD_57_2" hidden="1">"A31412"</definedName>
    <definedName name="FDD_57_3" hidden="1">"A31777"</definedName>
    <definedName name="FDD_57_4" hidden="1">"A32142"</definedName>
    <definedName name="FDD_57_5" hidden="1">"A32508"</definedName>
    <definedName name="FDD_57_6" hidden="1">"A32873"</definedName>
    <definedName name="FDD_57_7" hidden="1">"A33238"</definedName>
    <definedName name="FDD_57_8" hidden="1">"A33603"</definedName>
    <definedName name="FDD_57_9" hidden="1">"A33969"</definedName>
    <definedName name="FDD_58_0" hidden="1">"A30681"</definedName>
    <definedName name="FDD_58_1" hidden="1">"A31047"</definedName>
    <definedName name="FDD_58_10" hidden="1">"A34334"</definedName>
    <definedName name="FDD_58_11" hidden="1">"A34699"</definedName>
    <definedName name="FDD_58_12" hidden="1">"A35064"</definedName>
    <definedName name="FDD_58_13" hidden="1">"A35430"</definedName>
    <definedName name="FDD_58_14" hidden="1">"A35795"</definedName>
    <definedName name="FDD_58_2" hidden="1">"A31412"</definedName>
    <definedName name="FDD_58_3" hidden="1">"A31777"</definedName>
    <definedName name="FDD_58_4" hidden="1">"A32142"</definedName>
    <definedName name="FDD_58_5" hidden="1">"A32508"</definedName>
    <definedName name="FDD_58_6" hidden="1">"A32873"</definedName>
    <definedName name="FDD_58_7" hidden="1">"A33238"</definedName>
    <definedName name="FDD_58_8" hidden="1">"A33603"</definedName>
    <definedName name="FDD_58_9" hidden="1">"A33969"</definedName>
    <definedName name="FDD_59_0" hidden="1">"A30681"</definedName>
    <definedName name="FDD_59_1" hidden="1">"A31047"</definedName>
    <definedName name="FDD_59_10" hidden="1">"A34334"</definedName>
    <definedName name="FDD_59_11" hidden="1">"A34699"</definedName>
    <definedName name="FDD_59_12" hidden="1">"A35064"</definedName>
    <definedName name="FDD_59_13" hidden="1">"A35430"</definedName>
    <definedName name="FDD_59_14" hidden="1">"A35795"</definedName>
    <definedName name="FDD_59_2" hidden="1">"A31412"</definedName>
    <definedName name="FDD_59_3" hidden="1">"A31777"</definedName>
    <definedName name="FDD_59_4" hidden="1">"A32142"</definedName>
    <definedName name="FDD_59_5" hidden="1">"A32508"</definedName>
    <definedName name="FDD_59_6" hidden="1">"A32873"</definedName>
    <definedName name="FDD_59_7" hidden="1">"A33238"</definedName>
    <definedName name="FDD_59_8" hidden="1">"A33603"</definedName>
    <definedName name="FDD_59_9" hidden="1">"A33969"</definedName>
    <definedName name="FDD_6_0" hidden="1">"A25569"</definedName>
    <definedName name="FDD_60_0" hidden="1">"A30681"</definedName>
    <definedName name="FDD_60_1" hidden="1">"A31047"</definedName>
    <definedName name="FDD_60_10" hidden="1">"A34334"</definedName>
    <definedName name="FDD_60_11" hidden="1">"A34699"</definedName>
    <definedName name="FDD_60_12" hidden="1">"A35064"</definedName>
    <definedName name="FDD_60_13" hidden="1">"A35430"</definedName>
    <definedName name="FDD_60_14" hidden="1">"A35795"</definedName>
    <definedName name="FDD_60_2" hidden="1">"A31412"</definedName>
    <definedName name="FDD_60_3" hidden="1">"A31777"</definedName>
    <definedName name="FDD_60_4" hidden="1">"A32142"</definedName>
    <definedName name="FDD_60_5" hidden="1">"A32508"</definedName>
    <definedName name="FDD_60_6" hidden="1">"A32873"</definedName>
    <definedName name="FDD_60_7" hidden="1">"A33238"</definedName>
    <definedName name="FDD_60_8" hidden="1">"A33603"</definedName>
    <definedName name="FDD_60_9" hidden="1">"A33969"</definedName>
    <definedName name="FDD_61_0" hidden="1">"A30681"</definedName>
    <definedName name="FDD_61_1" hidden="1">"A31047"</definedName>
    <definedName name="FDD_61_10" hidden="1">"A34334"</definedName>
    <definedName name="FDD_61_11" hidden="1">"A34699"</definedName>
    <definedName name="FDD_61_12" hidden="1">"A35064"</definedName>
    <definedName name="FDD_61_13" hidden="1">"A35430"</definedName>
    <definedName name="FDD_61_14" hidden="1">"A35795"</definedName>
    <definedName name="FDD_61_2" hidden="1">"A31412"</definedName>
    <definedName name="FDD_61_3" hidden="1">"A31777"</definedName>
    <definedName name="FDD_61_4" hidden="1">"A32142"</definedName>
    <definedName name="FDD_61_5" hidden="1">"A32508"</definedName>
    <definedName name="FDD_61_6" hidden="1">"A32873"</definedName>
    <definedName name="FDD_61_7" hidden="1">"A33238"</definedName>
    <definedName name="FDD_61_8" hidden="1">"A33603"</definedName>
    <definedName name="FDD_61_9" hidden="1">"A33969"</definedName>
    <definedName name="FDD_62_0" hidden="1">"A30681"</definedName>
    <definedName name="FDD_62_1" hidden="1">"A31047"</definedName>
    <definedName name="FDD_62_10" hidden="1">"A34334"</definedName>
    <definedName name="FDD_62_11" hidden="1">"A34699"</definedName>
    <definedName name="FDD_62_12" hidden="1">"A35064"</definedName>
    <definedName name="FDD_62_13" hidden="1">"A35430"</definedName>
    <definedName name="FDD_62_14" hidden="1">"A35795"</definedName>
    <definedName name="FDD_62_2" hidden="1">"A31412"</definedName>
    <definedName name="FDD_62_3" hidden="1">"A31777"</definedName>
    <definedName name="FDD_62_4" hidden="1">"A32142"</definedName>
    <definedName name="FDD_62_5" hidden="1">"A32508"</definedName>
    <definedName name="FDD_62_6" hidden="1">"A32873"</definedName>
    <definedName name="FDD_62_7" hidden="1">"A33238"</definedName>
    <definedName name="FDD_62_8" hidden="1">"A33603"</definedName>
    <definedName name="FDD_62_9" hidden="1">"A33969"</definedName>
    <definedName name="FDD_63_0" hidden="1">"A30681"</definedName>
    <definedName name="FDD_63_1" hidden="1">"A31047"</definedName>
    <definedName name="FDD_63_10" hidden="1">"A34334"</definedName>
    <definedName name="FDD_63_11" hidden="1">"A34699"</definedName>
    <definedName name="FDD_63_12" hidden="1">"A35064"</definedName>
    <definedName name="FDD_63_13" hidden="1">"A35430"</definedName>
    <definedName name="FDD_63_14" hidden="1">"A35795"</definedName>
    <definedName name="FDD_63_2" hidden="1">"A31412"</definedName>
    <definedName name="FDD_63_3" hidden="1">"A31777"</definedName>
    <definedName name="FDD_63_4" hidden="1">"A32142"</definedName>
    <definedName name="FDD_63_5" hidden="1">"A32508"</definedName>
    <definedName name="FDD_63_6" hidden="1">"A32873"</definedName>
    <definedName name="FDD_63_7" hidden="1">"A33238"</definedName>
    <definedName name="FDD_63_8" hidden="1">"A33603"</definedName>
    <definedName name="FDD_63_9" hidden="1">"A33969"</definedName>
    <definedName name="FDD_64_0" hidden="1">"A30681"</definedName>
    <definedName name="FDD_64_1" hidden="1">"A31047"</definedName>
    <definedName name="FDD_64_10" hidden="1">"A34334"</definedName>
    <definedName name="FDD_64_11" hidden="1">"A34699"</definedName>
    <definedName name="FDD_64_12" hidden="1">"A35064"</definedName>
    <definedName name="FDD_64_13" hidden="1">"A35430"</definedName>
    <definedName name="FDD_64_14" hidden="1">"A35795"</definedName>
    <definedName name="FDD_64_2" hidden="1">"A31412"</definedName>
    <definedName name="FDD_64_3" hidden="1">"A31777"</definedName>
    <definedName name="FDD_64_4" hidden="1">"A32142"</definedName>
    <definedName name="FDD_64_5" hidden="1">"A32508"</definedName>
    <definedName name="FDD_64_6" hidden="1">"A32873"</definedName>
    <definedName name="FDD_64_7" hidden="1">"A33238"</definedName>
    <definedName name="FDD_64_8" hidden="1">"A33603"</definedName>
    <definedName name="FDD_64_9" hidden="1">"A33969"</definedName>
    <definedName name="FDD_65_0" hidden="1">"A30681"</definedName>
    <definedName name="FDD_65_1" hidden="1">"A31047"</definedName>
    <definedName name="FDD_65_10" hidden="1">"A34334"</definedName>
    <definedName name="FDD_65_11" hidden="1">"A34699"</definedName>
    <definedName name="FDD_65_12" hidden="1">"A35064"</definedName>
    <definedName name="FDD_65_13" hidden="1">"A35430"</definedName>
    <definedName name="FDD_65_14" hidden="1">"A35795"</definedName>
    <definedName name="FDD_65_2" hidden="1">"A31412"</definedName>
    <definedName name="FDD_65_3" hidden="1">"A31777"</definedName>
    <definedName name="FDD_65_4" hidden="1">"A32142"</definedName>
    <definedName name="FDD_65_5" hidden="1">"A32508"</definedName>
    <definedName name="FDD_65_6" hidden="1">"A32873"</definedName>
    <definedName name="FDD_65_7" hidden="1">"A33238"</definedName>
    <definedName name="FDD_65_8" hidden="1">"A33603"</definedName>
    <definedName name="FDD_65_9" hidden="1">"A33969"</definedName>
    <definedName name="FDD_66_0" hidden="1">"A30681"</definedName>
    <definedName name="FDD_66_1" hidden="1">"A31047"</definedName>
    <definedName name="FDD_66_10" hidden="1">"A34334"</definedName>
    <definedName name="FDD_66_11" hidden="1">"A34699"</definedName>
    <definedName name="FDD_66_12" hidden="1">"A35064"</definedName>
    <definedName name="FDD_66_13" hidden="1">"A35430"</definedName>
    <definedName name="FDD_66_14" hidden="1">"A35795"</definedName>
    <definedName name="FDD_66_2" hidden="1">"A31412"</definedName>
    <definedName name="FDD_66_3" hidden="1">"A31777"</definedName>
    <definedName name="FDD_66_4" hidden="1">"A32142"</definedName>
    <definedName name="FDD_66_5" hidden="1">"A32508"</definedName>
    <definedName name="FDD_66_6" hidden="1">"A32873"</definedName>
    <definedName name="FDD_66_7" hidden="1">"A33238"</definedName>
    <definedName name="FDD_66_8" hidden="1">"A33603"</definedName>
    <definedName name="FDD_66_9" hidden="1">"A33969"</definedName>
    <definedName name="FDD_67_0" hidden="1">"A30681"</definedName>
    <definedName name="FDD_67_1" hidden="1">"A31047"</definedName>
    <definedName name="FDD_67_10" hidden="1">"A34334"</definedName>
    <definedName name="FDD_67_11" hidden="1">"A34699"</definedName>
    <definedName name="FDD_67_12" hidden="1">"A35064"</definedName>
    <definedName name="FDD_67_13" hidden="1">"A35430"</definedName>
    <definedName name="FDD_67_14" hidden="1">"A35795"</definedName>
    <definedName name="FDD_67_2" hidden="1">"A31412"</definedName>
    <definedName name="FDD_67_3" hidden="1">"A31777"</definedName>
    <definedName name="FDD_67_4" hidden="1">"A32142"</definedName>
    <definedName name="FDD_67_5" hidden="1">"A32508"</definedName>
    <definedName name="FDD_67_6" hidden="1">"A32873"</definedName>
    <definedName name="FDD_67_7" hidden="1">"A33238"</definedName>
    <definedName name="FDD_67_8" hidden="1">"A33603"</definedName>
    <definedName name="FDD_67_9" hidden="1">"A33969"</definedName>
    <definedName name="FDD_68_0" hidden="1">"A30681"</definedName>
    <definedName name="FDD_68_1" hidden="1">"A31047"</definedName>
    <definedName name="FDD_68_10" hidden="1">"A34334"</definedName>
    <definedName name="FDD_68_11" hidden="1">"A34699"</definedName>
    <definedName name="FDD_68_12" hidden="1">"A35064"</definedName>
    <definedName name="FDD_68_13" hidden="1">"A35430"</definedName>
    <definedName name="FDD_68_14" hidden="1">"A35795"</definedName>
    <definedName name="FDD_68_2" hidden="1">"A31412"</definedName>
    <definedName name="FDD_68_3" hidden="1">"A31777"</definedName>
    <definedName name="FDD_68_4" hidden="1">"A32142"</definedName>
    <definedName name="FDD_68_5" hidden="1">"A32508"</definedName>
    <definedName name="FDD_68_6" hidden="1">"A32873"</definedName>
    <definedName name="FDD_68_7" hidden="1">"A33238"</definedName>
    <definedName name="FDD_68_8" hidden="1">"A33603"</definedName>
    <definedName name="FDD_68_9" hidden="1">"A33969"</definedName>
    <definedName name="FDD_69_0" hidden="1">"U30681"</definedName>
    <definedName name="FDD_69_1" hidden="1">"A31047"</definedName>
    <definedName name="FDD_69_10" hidden="1">"A34334"</definedName>
    <definedName name="FDD_69_11" hidden="1">"A34699"</definedName>
    <definedName name="FDD_69_12" hidden="1">"A35064"</definedName>
    <definedName name="FDD_69_13" hidden="1">"A35430"</definedName>
    <definedName name="FDD_69_14" hidden="1">"A35795"</definedName>
    <definedName name="FDD_69_2" hidden="1">"A31412"</definedName>
    <definedName name="FDD_69_3" hidden="1">"A31777"</definedName>
    <definedName name="FDD_69_4" hidden="1">"A32142"</definedName>
    <definedName name="FDD_69_5" hidden="1">"A32508"</definedName>
    <definedName name="FDD_69_6" hidden="1">"A32873"</definedName>
    <definedName name="FDD_69_7" hidden="1">"A33238"</definedName>
    <definedName name="FDD_69_8" hidden="1">"A33603"</definedName>
    <definedName name="FDD_69_9" hidden="1">"A33969"</definedName>
    <definedName name="FDD_7_0" hidden="1">"A25569"</definedName>
    <definedName name="FDD_70_0" hidden="1">"A30681"</definedName>
    <definedName name="FDD_70_1" hidden="1">"A31047"</definedName>
    <definedName name="FDD_70_10" hidden="1">"A34334"</definedName>
    <definedName name="FDD_70_11" hidden="1">"A34699"</definedName>
    <definedName name="FDD_70_12" hidden="1">"A35064"</definedName>
    <definedName name="FDD_70_13" hidden="1">"A35430"</definedName>
    <definedName name="FDD_70_14" hidden="1">"A35795"</definedName>
    <definedName name="FDD_70_2" hidden="1">"A31412"</definedName>
    <definedName name="FDD_70_3" hidden="1">"A31777"</definedName>
    <definedName name="FDD_70_4" hidden="1">"A32142"</definedName>
    <definedName name="FDD_70_5" hidden="1">"A32508"</definedName>
    <definedName name="FDD_70_6" hidden="1">"A32873"</definedName>
    <definedName name="FDD_70_7" hidden="1">"A33238"</definedName>
    <definedName name="FDD_70_8" hidden="1">"A33603"</definedName>
    <definedName name="FDD_70_9" hidden="1">"A33969"</definedName>
    <definedName name="FDD_71_0" hidden="1">"A30681"</definedName>
    <definedName name="FDD_71_1" hidden="1">"A31047"</definedName>
    <definedName name="FDD_71_10" hidden="1">"A34334"</definedName>
    <definedName name="FDD_71_11" hidden="1">"A34699"</definedName>
    <definedName name="FDD_71_12" hidden="1">"A35064"</definedName>
    <definedName name="FDD_71_13" hidden="1">"A35430"</definedName>
    <definedName name="FDD_71_14" hidden="1">"A35795"</definedName>
    <definedName name="FDD_71_2" hidden="1">"A31412"</definedName>
    <definedName name="FDD_71_3" hidden="1">"A31777"</definedName>
    <definedName name="FDD_71_4" hidden="1">"A32142"</definedName>
    <definedName name="FDD_71_5" hidden="1">"A32508"</definedName>
    <definedName name="FDD_71_6" hidden="1">"A32873"</definedName>
    <definedName name="FDD_71_7" hidden="1">"A33238"</definedName>
    <definedName name="FDD_71_8" hidden="1">"A33603"</definedName>
    <definedName name="FDD_71_9" hidden="1">"A33969"</definedName>
    <definedName name="FDD_72_0" hidden="1">"A30681"</definedName>
    <definedName name="FDD_72_1" hidden="1">"A31047"</definedName>
    <definedName name="FDD_72_10" hidden="1">"A34334"</definedName>
    <definedName name="FDD_72_11" hidden="1">"A34699"</definedName>
    <definedName name="FDD_72_12" hidden="1">"A35064"</definedName>
    <definedName name="FDD_72_13" hidden="1">"A35430"</definedName>
    <definedName name="FDD_72_14" hidden="1">"A35795"</definedName>
    <definedName name="FDD_72_2" hidden="1">"A31412"</definedName>
    <definedName name="FDD_72_3" hidden="1">"A31777"</definedName>
    <definedName name="FDD_72_4" hidden="1">"A32142"</definedName>
    <definedName name="FDD_72_5" hidden="1">"A32508"</definedName>
    <definedName name="FDD_72_6" hidden="1">"A32873"</definedName>
    <definedName name="FDD_72_7" hidden="1">"A33238"</definedName>
    <definedName name="FDD_72_8" hidden="1">"A33603"</definedName>
    <definedName name="FDD_72_9" hidden="1">"A33969"</definedName>
    <definedName name="FDD_73_0" hidden="1">"A30681"</definedName>
    <definedName name="FDD_73_1" hidden="1">"A31047"</definedName>
    <definedName name="FDD_73_10" hidden="1">"A34334"</definedName>
    <definedName name="FDD_73_11" hidden="1">"A34699"</definedName>
    <definedName name="FDD_73_12" hidden="1">"A35064"</definedName>
    <definedName name="FDD_73_13" hidden="1">"A35430"</definedName>
    <definedName name="FDD_73_14" hidden="1">"A35795"</definedName>
    <definedName name="FDD_73_2" hidden="1">"A31412"</definedName>
    <definedName name="FDD_73_3" hidden="1">"A31777"</definedName>
    <definedName name="FDD_73_4" hidden="1">"A32142"</definedName>
    <definedName name="FDD_73_5" hidden="1">"A32508"</definedName>
    <definedName name="FDD_73_6" hidden="1">"A32873"</definedName>
    <definedName name="FDD_73_7" hidden="1">"A33238"</definedName>
    <definedName name="FDD_73_8" hidden="1">"A33603"</definedName>
    <definedName name="FDD_73_9" hidden="1">"A33969"</definedName>
    <definedName name="FDD_74_0" hidden="1">"A30681"</definedName>
    <definedName name="FDD_74_1" hidden="1">"A31047"</definedName>
    <definedName name="FDD_74_10" hidden="1">"A34334"</definedName>
    <definedName name="FDD_74_11" hidden="1">"A34699"</definedName>
    <definedName name="FDD_74_12" hidden="1">"A35064"</definedName>
    <definedName name="FDD_74_13" hidden="1">"A35430"</definedName>
    <definedName name="FDD_74_14" hidden="1">"A35795"</definedName>
    <definedName name="FDD_74_2" hidden="1">"A31412"</definedName>
    <definedName name="FDD_74_3" hidden="1">"A31777"</definedName>
    <definedName name="FDD_74_4" hidden="1">"A32142"</definedName>
    <definedName name="FDD_74_5" hidden="1">"A32508"</definedName>
    <definedName name="FDD_74_6" hidden="1">"A32873"</definedName>
    <definedName name="FDD_74_7" hidden="1">"A33238"</definedName>
    <definedName name="FDD_74_8" hidden="1">"A33603"</definedName>
    <definedName name="FDD_74_9" hidden="1">"A33969"</definedName>
    <definedName name="FDD_75_0" hidden="1">"A30681"</definedName>
    <definedName name="FDD_75_1" hidden="1">"A31047"</definedName>
    <definedName name="FDD_75_10" hidden="1">"A34334"</definedName>
    <definedName name="FDD_75_11" hidden="1">"A34699"</definedName>
    <definedName name="FDD_75_12" hidden="1">"A35064"</definedName>
    <definedName name="FDD_75_13" hidden="1">"A35430"</definedName>
    <definedName name="FDD_75_14" hidden="1">"A35795"</definedName>
    <definedName name="FDD_75_2" hidden="1">"A31412"</definedName>
    <definedName name="FDD_75_3" hidden="1">"A31777"</definedName>
    <definedName name="FDD_75_4" hidden="1">"A32142"</definedName>
    <definedName name="FDD_75_5" hidden="1">"A32508"</definedName>
    <definedName name="FDD_75_6" hidden="1">"A32873"</definedName>
    <definedName name="FDD_75_7" hidden="1">"A33238"</definedName>
    <definedName name="FDD_75_8" hidden="1">"A33603"</definedName>
    <definedName name="FDD_75_9" hidden="1">"A33969"</definedName>
    <definedName name="FDD_76_0" hidden="1">"A30681"</definedName>
    <definedName name="FDD_76_1" hidden="1">"A31047"</definedName>
    <definedName name="FDD_76_10" hidden="1">"A34334"</definedName>
    <definedName name="FDD_76_11" hidden="1">"A34699"</definedName>
    <definedName name="FDD_76_12" hidden="1">"A35064"</definedName>
    <definedName name="FDD_76_13" hidden="1">"A35430"</definedName>
    <definedName name="FDD_76_14" hidden="1">"A35795"</definedName>
    <definedName name="FDD_76_2" hidden="1">"A31412"</definedName>
    <definedName name="FDD_76_3" hidden="1">"A31777"</definedName>
    <definedName name="FDD_76_4" hidden="1">"A32142"</definedName>
    <definedName name="FDD_76_5" hidden="1">"A32508"</definedName>
    <definedName name="FDD_76_6" hidden="1">"A32873"</definedName>
    <definedName name="FDD_76_7" hidden="1">"A33238"</definedName>
    <definedName name="FDD_76_8" hidden="1">"A33603"</definedName>
    <definedName name="FDD_76_9" hidden="1">"A33969"</definedName>
    <definedName name="FDD_77_0" hidden="1">"A30681"</definedName>
    <definedName name="FDD_77_1" hidden="1">"A31047"</definedName>
    <definedName name="FDD_77_10" hidden="1">"A34334"</definedName>
    <definedName name="FDD_77_11" hidden="1">"A34699"</definedName>
    <definedName name="FDD_77_12" hidden="1">"A35064"</definedName>
    <definedName name="FDD_77_13" hidden="1">"A35430"</definedName>
    <definedName name="FDD_77_14" hidden="1">"A35795"</definedName>
    <definedName name="FDD_77_2" hidden="1">"A31412"</definedName>
    <definedName name="FDD_77_3" hidden="1">"A31777"</definedName>
    <definedName name="FDD_77_4" hidden="1">"A32142"</definedName>
    <definedName name="FDD_77_5" hidden="1">"A32508"</definedName>
    <definedName name="FDD_77_6" hidden="1">"A32873"</definedName>
    <definedName name="FDD_77_7" hidden="1">"A33238"</definedName>
    <definedName name="FDD_77_8" hidden="1">"A33603"</definedName>
    <definedName name="FDD_77_9" hidden="1">"A33969"</definedName>
    <definedName name="FDD_78_0" hidden="1">"A30681"</definedName>
    <definedName name="FDD_78_1" hidden="1">"A31047"</definedName>
    <definedName name="FDD_78_10" hidden="1">"A34334"</definedName>
    <definedName name="FDD_78_11" hidden="1">"A34699"</definedName>
    <definedName name="FDD_78_12" hidden="1">"A35064"</definedName>
    <definedName name="FDD_78_13" hidden="1">"A35430"</definedName>
    <definedName name="FDD_78_14" hidden="1">"A35795"</definedName>
    <definedName name="FDD_78_2" hidden="1">"A31412"</definedName>
    <definedName name="FDD_78_3" hidden="1">"A31777"</definedName>
    <definedName name="FDD_78_4" hidden="1">"A32142"</definedName>
    <definedName name="FDD_78_5" hidden="1">"A32508"</definedName>
    <definedName name="FDD_78_6" hidden="1">"A32873"</definedName>
    <definedName name="FDD_78_7" hidden="1">"A33238"</definedName>
    <definedName name="FDD_78_8" hidden="1">"A33603"</definedName>
    <definedName name="FDD_78_9" hidden="1">"A33969"</definedName>
    <definedName name="FDD_79_0" hidden="1">"A30681"</definedName>
    <definedName name="FDD_79_1" hidden="1">"A31047"</definedName>
    <definedName name="FDD_79_10" hidden="1">"A34334"</definedName>
    <definedName name="FDD_79_11" hidden="1">"A34699"</definedName>
    <definedName name="FDD_79_12" hidden="1">"A35064"</definedName>
    <definedName name="FDD_79_13" hidden="1">"A35430"</definedName>
    <definedName name="FDD_79_14" hidden="1">"A35795"</definedName>
    <definedName name="FDD_79_2" hidden="1">"A31412"</definedName>
    <definedName name="FDD_79_3" hidden="1">"A31777"</definedName>
    <definedName name="FDD_79_4" hidden="1">"A32142"</definedName>
    <definedName name="FDD_79_5" hidden="1">"A32508"</definedName>
    <definedName name="FDD_79_6" hidden="1">"A32873"</definedName>
    <definedName name="FDD_79_7" hidden="1">"A33238"</definedName>
    <definedName name="FDD_79_8" hidden="1">"A33603"</definedName>
    <definedName name="FDD_79_9" hidden="1">"A33969"</definedName>
    <definedName name="FDD_8_0" hidden="1">"A25569"</definedName>
    <definedName name="FDD_80_0" hidden="1">"A30681"</definedName>
    <definedName name="FDD_80_1" hidden="1">"A31047"</definedName>
    <definedName name="FDD_80_10" hidden="1">"A34334"</definedName>
    <definedName name="FDD_80_11" hidden="1">"A34699"</definedName>
    <definedName name="FDD_80_12" hidden="1">"A35064"</definedName>
    <definedName name="FDD_80_13" hidden="1">"A35430"</definedName>
    <definedName name="FDD_80_14" hidden="1">"A35795"</definedName>
    <definedName name="FDD_80_2" hidden="1">"A31412"</definedName>
    <definedName name="FDD_80_3" hidden="1">"A31777"</definedName>
    <definedName name="FDD_80_4" hidden="1">"A32142"</definedName>
    <definedName name="FDD_80_5" hidden="1">"A32508"</definedName>
    <definedName name="FDD_80_6" hidden="1">"A32873"</definedName>
    <definedName name="FDD_80_7" hidden="1">"A33238"</definedName>
    <definedName name="FDD_80_8" hidden="1">"A33603"</definedName>
    <definedName name="FDD_80_9" hidden="1">"A33969"</definedName>
    <definedName name="FDD_81_0" hidden="1">"A30681"</definedName>
    <definedName name="FDD_81_1" hidden="1">"A31047"</definedName>
    <definedName name="FDD_81_10" hidden="1">"A34334"</definedName>
    <definedName name="FDD_81_11" hidden="1">"A34699"</definedName>
    <definedName name="FDD_81_12" hidden="1">"A35064"</definedName>
    <definedName name="FDD_81_13" hidden="1">"A35430"</definedName>
    <definedName name="FDD_81_14" hidden="1">"A35795"</definedName>
    <definedName name="FDD_81_2" hidden="1">"A31412"</definedName>
    <definedName name="FDD_81_3" hidden="1">"A31777"</definedName>
    <definedName name="FDD_81_4" hidden="1">"A32142"</definedName>
    <definedName name="FDD_81_5" hidden="1">"A32508"</definedName>
    <definedName name="FDD_81_6" hidden="1">"A32873"</definedName>
    <definedName name="FDD_81_7" hidden="1">"A33238"</definedName>
    <definedName name="FDD_81_8" hidden="1">"A33603"</definedName>
    <definedName name="FDD_81_9" hidden="1">"A33969"</definedName>
    <definedName name="FDD_82_0" hidden="1">"A30681"</definedName>
    <definedName name="FDD_82_1" hidden="1">"A31047"</definedName>
    <definedName name="FDD_82_10" hidden="1">"A34334"</definedName>
    <definedName name="FDD_82_11" hidden="1">"A34699"</definedName>
    <definedName name="FDD_82_12" hidden="1">"A35064"</definedName>
    <definedName name="FDD_82_13" hidden="1">"A35430"</definedName>
    <definedName name="FDD_82_14" hidden="1">"A35795"</definedName>
    <definedName name="FDD_82_2" hidden="1">"A31412"</definedName>
    <definedName name="FDD_82_3" hidden="1">"A31777"</definedName>
    <definedName name="FDD_82_4" hidden="1">"A32142"</definedName>
    <definedName name="FDD_82_5" hidden="1">"A32508"</definedName>
    <definedName name="FDD_82_6" hidden="1">"A32873"</definedName>
    <definedName name="FDD_82_7" hidden="1">"A33238"</definedName>
    <definedName name="FDD_82_8" hidden="1">"A33603"</definedName>
    <definedName name="FDD_82_9" hidden="1">"A33969"</definedName>
    <definedName name="FDD_83_0" hidden="1">"A30681"</definedName>
    <definedName name="FDD_83_1" hidden="1">"A31047"</definedName>
    <definedName name="FDD_83_10" hidden="1">"A34334"</definedName>
    <definedName name="FDD_83_11" hidden="1">"A34699"</definedName>
    <definedName name="FDD_83_12" hidden="1">"A35064"</definedName>
    <definedName name="FDD_83_13" hidden="1">"A35430"</definedName>
    <definedName name="FDD_83_14" hidden="1">"A35795"</definedName>
    <definedName name="FDD_83_2" hidden="1">"A31412"</definedName>
    <definedName name="FDD_83_3" hidden="1">"A31777"</definedName>
    <definedName name="FDD_83_4" hidden="1">"A32142"</definedName>
    <definedName name="FDD_83_5" hidden="1">"A32508"</definedName>
    <definedName name="FDD_83_6" hidden="1">"A32873"</definedName>
    <definedName name="FDD_83_7" hidden="1">"A33238"</definedName>
    <definedName name="FDD_83_8" hidden="1">"A33603"</definedName>
    <definedName name="FDD_83_9" hidden="1">"A33969"</definedName>
    <definedName name="FDD_84_0" hidden="1">"A30681"</definedName>
    <definedName name="FDD_84_1" hidden="1">"A31047"</definedName>
    <definedName name="FDD_84_10" hidden="1">"A34334"</definedName>
    <definedName name="FDD_84_11" hidden="1">"A34699"</definedName>
    <definedName name="FDD_84_12" hidden="1">"A35064"</definedName>
    <definedName name="FDD_84_13" hidden="1">"A35430"</definedName>
    <definedName name="FDD_84_14" hidden="1">"A35795"</definedName>
    <definedName name="FDD_84_2" hidden="1">"A31412"</definedName>
    <definedName name="FDD_84_3" hidden="1">"A31777"</definedName>
    <definedName name="FDD_84_4" hidden="1">"A32142"</definedName>
    <definedName name="FDD_84_5" hidden="1">"A32508"</definedName>
    <definedName name="FDD_84_6" hidden="1">"A32873"</definedName>
    <definedName name="FDD_84_7" hidden="1">"A33238"</definedName>
    <definedName name="FDD_84_8" hidden="1">"A33603"</definedName>
    <definedName name="FDD_84_9" hidden="1">"A33969"</definedName>
    <definedName name="FDD_85_0" hidden="1">"A30681"</definedName>
    <definedName name="FDD_85_1" hidden="1">"A31047"</definedName>
    <definedName name="FDD_85_10" hidden="1">"A34334"</definedName>
    <definedName name="FDD_85_11" hidden="1">"A34699"</definedName>
    <definedName name="FDD_85_12" hidden="1">"A35064"</definedName>
    <definedName name="FDD_85_13" hidden="1">"A35430"</definedName>
    <definedName name="FDD_85_14" hidden="1">"A35795"</definedName>
    <definedName name="FDD_85_2" hidden="1">"A31412"</definedName>
    <definedName name="FDD_85_3" hidden="1">"A31777"</definedName>
    <definedName name="FDD_85_4" hidden="1">"A32142"</definedName>
    <definedName name="FDD_85_5" hidden="1">"A32508"</definedName>
    <definedName name="FDD_85_6" hidden="1">"A32873"</definedName>
    <definedName name="FDD_85_7" hidden="1">"A33238"</definedName>
    <definedName name="FDD_85_8" hidden="1">"A33603"</definedName>
    <definedName name="FDD_85_9" hidden="1">"A33969"</definedName>
    <definedName name="FDD_86_0" hidden="1">"A30681"</definedName>
    <definedName name="FDD_86_1" hidden="1">"A31047"</definedName>
    <definedName name="FDD_86_10" hidden="1">"A34334"</definedName>
    <definedName name="FDD_86_11" hidden="1">"A34699"</definedName>
    <definedName name="FDD_86_12" hidden="1">"A35064"</definedName>
    <definedName name="FDD_86_13" hidden="1">"A35430"</definedName>
    <definedName name="FDD_86_14" hidden="1">"A35795"</definedName>
    <definedName name="FDD_86_2" hidden="1">"A31412"</definedName>
    <definedName name="FDD_86_3" hidden="1">"A31777"</definedName>
    <definedName name="FDD_86_4" hidden="1">"A32142"</definedName>
    <definedName name="FDD_86_5" hidden="1">"A32508"</definedName>
    <definedName name="FDD_86_6" hidden="1">"A32873"</definedName>
    <definedName name="FDD_86_7" hidden="1">"A33238"</definedName>
    <definedName name="FDD_86_8" hidden="1">"A33603"</definedName>
    <definedName name="FDD_86_9" hidden="1">"A33969"</definedName>
    <definedName name="FDD_87_0" hidden="1">"A30681"</definedName>
    <definedName name="FDD_87_1" hidden="1">"A31047"</definedName>
    <definedName name="FDD_87_10" hidden="1">"A34334"</definedName>
    <definedName name="FDD_87_11" hidden="1">"A34699"</definedName>
    <definedName name="FDD_87_12" hidden="1">"A35064"</definedName>
    <definedName name="FDD_87_13" hidden="1">"A35430"</definedName>
    <definedName name="FDD_87_14" hidden="1">"A35795"</definedName>
    <definedName name="FDD_87_2" hidden="1">"A31412"</definedName>
    <definedName name="FDD_87_3" hidden="1">"A31777"</definedName>
    <definedName name="FDD_87_4" hidden="1">"A32142"</definedName>
    <definedName name="FDD_87_5" hidden="1">"A32508"</definedName>
    <definedName name="FDD_87_6" hidden="1">"A32873"</definedName>
    <definedName name="FDD_87_7" hidden="1">"A33238"</definedName>
    <definedName name="FDD_87_8" hidden="1">"A33603"</definedName>
    <definedName name="FDD_87_9" hidden="1">"A33969"</definedName>
    <definedName name="FDD_88_0" hidden="1">"A30681"</definedName>
    <definedName name="FDD_88_1" hidden="1">"A31047"</definedName>
    <definedName name="FDD_88_10" hidden="1">"A34334"</definedName>
    <definedName name="FDD_88_11" hidden="1">"A34699"</definedName>
    <definedName name="FDD_88_12" hidden="1">"A35064"</definedName>
    <definedName name="FDD_88_13" hidden="1">"A35430"</definedName>
    <definedName name="FDD_88_14" hidden="1">"A35795"</definedName>
    <definedName name="FDD_88_2" hidden="1">"A31412"</definedName>
    <definedName name="FDD_88_3" hidden="1">"A31777"</definedName>
    <definedName name="FDD_88_4" hidden="1">"A32142"</definedName>
    <definedName name="FDD_88_5" hidden="1">"A32508"</definedName>
    <definedName name="FDD_88_6" hidden="1">"A32873"</definedName>
    <definedName name="FDD_88_7" hidden="1">"A33238"</definedName>
    <definedName name="FDD_88_8" hidden="1">"A33603"</definedName>
    <definedName name="FDD_88_9" hidden="1">"A33969"</definedName>
    <definedName name="FDD_89_0" hidden="1">"A30681"</definedName>
    <definedName name="FDD_89_1" hidden="1">"A31047"</definedName>
    <definedName name="FDD_89_10" hidden="1">"A34334"</definedName>
    <definedName name="FDD_89_11" hidden="1">"A34699"</definedName>
    <definedName name="FDD_89_12" hidden="1">"A35064"</definedName>
    <definedName name="FDD_89_13" hidden="1">"A35430"</definedName>
    <definedName name="FDD_89_14" hidden="1">"A35795"</definedName>
    <definedName name="FDD_89_2" hidden="1">"A31412"</definedName>
    <definedName name="FDD_89_3" hidden="1">"A31777"</definedName>
    <definedName name="FDD_89_4" hidden="1">"A32142"</definedName>
    <definedName name="FDD_89_5" hidden="1">"A32508"</definedName>
    <definedName name="FDD_89_6" hidden="1">"A32873"</definedName>
    <definedName name="FDD_89_7" hidden="1">"A33238"</definedName>
    <definedName name="FDD_89_8" hidden="1">"A33603"</definedName>
    <definedName name="FDD_89_9" hidden="1">"A33969"</definedName>
    <definedName name="FDD_9_0" hidden="1">"A25569"</definedName>
    <definedName name="FDD_90_0" hidden="1">"A30681"</definedName>
    <definedName name="FDD_90_1" hidden="1">"A31047"</definedName>
    <definedName name="FDD_90_10" hidden="1">"A34334"</definedName>
    <definedName name="FDD_90_11" hidden="1">"A34699"</definedName>
    <definedName name="FDD_90_12" hidden="1">"A35064"</definedName>
    <definedName name="FDD_90_13" hidden="1">"A35430"</definedName>
    <definedName name="FDD_90_14" hidden="1">"A35795"</definedName>
    <definedName name="FDD_90_2" hidden="1">"A31412"</definedName>
    <definedName name="FDD_90_3" hidden="1">"A31777"</definedName>
    <definedName name="FDD_90_4" hidden="1">"A32142"</definedName>
    <definedName name="FDD_90_5" hidden="1">"A32508"</definedName>
    <definedName name="FDD_90_6" hidden="1">"A32873"</definedName>
    <definedName name="FDD_90_7" hidden="1">"A33238"</definedName>
    <definedName name="FDD_90_8" hidden="1">"A33603"</definedName>
    <definedName name="FDD_90_9" hidden="1">"A33969"</definedName>
    <definedName name="FDD_91_0" hidden="1">"A30681"</definedName>
    <definedName name="FDD_91_1" hidden="1">"A31047"</definedName>
    <definedName name="FDD_91_10" hidden="1">"A34334"</definedName>
    <definedName name="FDD_91_11" hidden="1">"A34699"</definedName>
    <definedName name="FDD_91_12" hidden="1">"A35064"</definedName>
    <definedName name="FDD_91_13" hidden="1">"A35430"</definedName>
    <definedName name="FDD_91_14" hidden="1">"A35795"</definedName>
    <definedName name="FDD_91_2" hidden="1">"A31412"</definedName>
    <definedName name="FDD_91_3" hidden="1">"A31777"</definedName>
    <definedName name="FDD_91_4" hidden="1">"A32142"</definedName>
    <definedName name="FDD_91_5" hidden="1">"A32508"</definedName>
    <definedName name="FDD_91_6" hidden="1">"A32873"</definedName>
    <definedName name="FDD_91_7" hidden="1">"A33238"</definedName>
    <definedName name="FDD_91_8" hidden="1">"A33603"</definedName>
    <definedName name="FDD_91_9" hidden="1">"A33969"</definedName>
    <definedName name="FDD_92_0" hidden="1">"A30681"</definedName>
    <definedName name="FDD_92_1" hidden="1">"A31047"</definedName>
    <definedName name="FDD_92_10" hidden="1">"A34334"</definedName>
    <definedName name="FDD_92_11" hidden="1">"A34699"</definedName>
    <definedName name="FDD_92_12" hidden="1">"A35064"</definedName>
    <definedName name="FDD_92_13" hidden="1">"A35430"</definedName>
    <definedName name="FDD_92_14" hidden="1">"A35795"</definedName>
    <definedName name="FDD_92_2" hidden="1">"A31412"</definedName>
    <definedName name="FDD_92_3" hidden="1">"A31777"</definedName>
    <definedName name="FDD_92_4" hidden="1">"A32142"</definedName>
    <definedName name="FDD_92_5" hidden="1">"A32508"</definedName>
    <definedName name="FDD_92_6" hidden="1">"A32873"</definedName>
    <definedName name="FDD_92_7" hidden="1">"A33238"</definedName>
    <definedName name="FDD_92_8" hidden="1">"A33603"</definedName>
    <definedName name="FDD_92_9" hidden="1">"A33969"</definedName>
    <definedName name="FDD_93_0" hidden="1">"A30681"</definedName>
    <definedName name="FDD_93_1" hidden="1">"A31047"</definedName>
    <definedName name="FDD_93_10" hidden="1">"A34334"</definedName>
    <definedName name="FDD_93_11" hidden="1">"A34699"</definedName>
    <definedName name="FDD_93_12" hidden="1">"A35064"</definedName>
    <definedName name="FDD_93_13" hidden="1">"A35430"</definedName>
    <definedName name="FDD_93_14" hidden="1">"A35795"</definedName>
    <definedName name="FDD_93_2" hidden="1">"A31412"</definedName>
    <definedName name="FDD_93_3" hidden="1">"A31777"</definedName>
    <definedName name="FDD_93_4" hidden="1">"A32142"</definedName>
    <definedName name="FDD_93_5" hidden="1">"A32508"</definedName>
    <definedName name="FDD_93_6" hidden="1">"A32873"</definedName>
    <definedName name="FDD_93_7" hidden="1">"A33238"</definedName>
    <definedName name="FDD_93_8" hidden="1">"A33603"</definedName>
    <definedName name="FDD_93_9" hidden="1">"A33969"</definedName>
    <definedName name="FDD_94_0" hidden="1">"A30681"</definedName>
    <definedName name="FDD_94_1" hidden="1">"A31047"</definedName>
    <definedName name="FDD_94_10" hidden="1">"A34334"</definedName>
    <definedName name="FDD_94_11" hidden="1">"A34699"</definedName>
    <definedName name="FDD_94_12" hidden="1">"A35064"</definedName>
    <definedName name="FDD_94_13" hidden="1">"A35430"</definedName>
    <definedName name="FDD_94_14" hidden="1">"A35795"</definedName>
    <definedName name="FDD_94_2" hidden="1">"A31412"</definedName>
    <definedName name="FDD_94_3" hidden="1">"A31777"</definedName>
    <definedName name="FDD_94_4" hidden="1">"A32142"</definedName>
    <definedName name="FDD_94_5" hidden="1">"A32508"</definedName>
    <definedName name="FDD_94_6" hidden="1">"A32873"</definedName>
    <definedName name="FDD_94_7" hidden="1">"A33238"</definedName>
    <definedName name="FDD_94_8" hidden="1">"A33603"</definedName>
    <definedName name="FDD_94_9" hidden="1">"A33969"</definedName>
    <definedName name="FDD_95_0" hidden="1">"A30681"</definedName>
    <definedName name="FDD_95_1" hidden="1">"A31047"</definedName>
    <definedName name="FDD_95_10" hidden="1">"A34334"</definedName>
    <definedName name="FDD_95_11" hidden="1">"A34699"</definedName>
    <definedName name="FDD_95_12" hidden="1">"A35064"</definedName>
    <definedName name="FDD_95_13" hidden="1">"A35430"</definedName>
    <definedName name="FDD_95_14" hidden="1">"A35795"</definedName>
    <definedName name="FDD_95_2" hidden="1">"A31412"</definedName>
    <definedName name="FDD_95_3" hidden="1">"A31777"</definedName>
    <definedName name="FDD_95_4" hidden="1">"A32142"</definedName>
    <definedName name="FDD_95_5" hidden="1">"A32508"</definedName>
    <definedName name="FDD_95_6" hidden="1">"A32873"</definedName>
    <definedName name="FDD_95_7" hidden="1">"A33238"</definedName>
    <definedName name="FDD_95_8" hidden="1">"A33603"</definedName>
    <definedName name="FDD_95_9" hidden="1">"A33969"</definedName>
    <definedName name="FDD_96_0" hidden="1">"U30681"</definedName>
    <definedName name="FDD_96_1" hidden="1">"A31047"</definedName>
    <definedName name="FDD_96_10" hidden="1">"A34334"</definedName>
    <definedName name="FDD_96_11" hidden="1">"A34699"</definedName>
    <definedName name="FDD_96_12" hidden="1">"A35064"</definedName>
    <definedName name="FDD_96_13" hidden="1">"A35430"</definedName>
    <definedName name="FDD_96_14" hidden="1">"A35795"</definedName>
    <definedName name="FDD_96_2" hidden="1">"A31412"</definedName>
    <definedName name="FDD_96_3" hidden="1">"A31777"</definedName>
    <definedName name="FDD_96_4" hidden="1">"A32142"</definedName>
    <definedName name="FDD_96_5" hidden="1">"A32508"</definedName>
    <definedName name="FDD_96_6" hidden="1">"A32873"</definedName>
    <definedName name="FDD_96_7" hidden="1">"A33238"</definedName>
    <definedName name="FDD_96_8" hidden="1">"A33603"</definedName>
    <definedName name="FDD_96_9" hidden="1">"A33969"</definedName>
    <definedName name="FDD_97_0" hidden="1">"U30681"</definedName>
    <definedName name="FDD_97_1" hidden="1">"A31047"</definedName>
    <definedName name="FDD_97_10" hidden="1">"A34334"</definedName>
    <definedName name="FDD_97_11" hidden="1">"A34699"</definedName>
    <definedName name="FDD_97_12" hidden="1">"A35064"</definedName>
    <definedName name="FDD_97_13" hidden="1">"A35430"</definedName>
    <definedName name="FDD_97_14" hidden="1">"A35795"</definedName>
    <definedName name="FDD_97_2" hidden="1">"A31412"</definedName>
    <definedName name="FDD_97_3" hidden="1">"A31777"</definedName>
    <definedName name="FDD_97_4" hidden="1">"A32142"</definedName>
    <definedName name="FDD_97_5" hidden="1">"A32508"</definedName>
    <definedName name="FDD_97_6" hidden="1">"A32873"</definedName>
    <definedName name="FDD_97_7" hidden="1">"A33238"</definedName>
    <definedName name="FDD_97_8" hidden="1">"A33603"</definedName>
    <definedName name="FDD_97_9" hidden="1">"A33969"</definedName>
    <definedName name="FDD_98_0" hidden="1">"U30681"</definedName>
    <definedName name="FDD_98_1" hidden="1">"A31047"</definedName>
    <definedName name="FDD_98_10" hidden="1">"A34334"</definedName>
    <definedName name="FDD_98_11" hidden="1">"A34699"</definedName>
    <definedName name="FDD_98_12" hidden="1">"A35064"</definedName>
    <definedName name="FDD_98_13" hidden="1">"A35430"</definedName>
    <definedName name="FDD_98_14" hidden="1">"A35795"</definedName>
    <definedName name="FDD_98_2" hidden="1">"A31412"</definedName>
    <definedName name="FDD_98_3" hidden="1">"A31777"</definedName>
    <definedName name="FDD_98_4" hidden="1">"A32142"</definedName>
    <definedName name="FDD_98_5" hidden="1">"A32508"</definedName>
    <definedName name="FDD_98_6" hidden="1">"A32873"</definedName>
    <definedName name="FDD_98_7" hidden="1">"A33238"</definedName>
    <definedName name="FDD_98_8" hidden="1">"A33603"</definedName>
    <definedName name="FDD_98_9" hidden="1">"A33969"</definedName>
    <definedName name="FDD_99_0" hidden="1">"U30681"</definedName>
    <definedName name="FDD_99_1" hidden="1">"A31047"</definedName>
    <definedName name="FDD_99_10" hidden="1">"A34334"</definedName>
    <definedName name="FDD_99_11" hidden="1">"A34699"</definedName>
    <definedName name="FDD_99_12" hidden="1">"A35064"</definedName>
    <definedName name="FDD_99_13" hidden="1">"A35430"</definedName>
    <definedName name="FDD_99_14" hidden="1">"A35795"</definedName>
    <definedName name="FDD_99_2" hidden="1">"A31412"</definedName>
    <definedName name="FDD_99_3" hidden="1">"A31777"</definedName>
    <definedName name="FDD_99_4" hidden="1">"A32142"</definedName>
    <definedName name="FDD_99_5" hidden="1">"A32508"</definedName>
    <definedName name="FDD_99_6" hidden="1">"A32873"</definedName>
    <definedName name="FDD_99_7" hidden="1">"A33238"</definedName>
    <definedName name="FDD_99_8" hidden="1">"A33603"</definedName>
    <definedName name="FDD_99_9" hidden="1">"A33969"</definedName>
    <definedName name="FDP_0_1_aUrv" localSheetId="6" hidden="1">#REF!</definedName>
    <definedName name="FDP_10_1_aDrv" localSheetId="6" hidden="1">#REF!</definedName>
    <definedName name="FDP_107_1_aUrv" localSheetId="6" hidden="1">#REF!</definedName>
    <definedName name="FDP_11_1_aDrv" localSheetId="6" hidden="1">#REF!</definedName>
    <definedName name="FDP_111_1_aUrv" localSheetId="6" hidden="1">#REF!</definedName>
    <definedName name="FDP_112_1_aUrv" localSheetId="6" hidden="1">#REF!</definedName>
    <definedName name="FDP_113_1_aUrv" localSheetId="6" hidden="1">#REF!</definedName>
    <definedName name="FDP_114_1_aUrv" localSheetId="6" hidden="1">#REF!</definedName>
    <definedName name="FDP_115_1_aUrv" localSheetId="6" hidden="1">#REF!</definedName>
    <definedName name="FDP_12_1_aDrv" localSheetId="6" hidden="1">#REF!</definedName>
    <definedName name="FDP_126_1_aUrv" localSheetId="6" hidden="1">#REF!</definedName>
    <definedName name="FDP_127_1_aUrv" localSheetId="6" hidden="1">#REF!</definedName>
    <definedName name="FDP_128_1_aUrv" localSheetId="6" hidden="1">#REF!</definedName>
    <definedName name="FDP_129_1_aUrv" localSheetId="6" hidden="1">#REF!</definedName>
    <definedName name="FDP_13_1_aDrv" localSheetId="6" hidden="1">#REF!</definedName>
    <definedName name="FDP_131_1_aDrv" localSheetId="6" hidden="1">#REF!</definedName>
    <definedName name="FDP_134_1_aDrv" localSheetId="6" hidden="1">#REF!</definedName>
    <definedName name="FDP_135_1_aDrv" localSheetId="6" hidden="1">#REF!</definedName>
    <definedName name="FDP_137_1_aDdv" localSheetId="6" hidden="1">#REF!</definedName>
    <definedName name="FDP_139_1_aUrv" localSheetId="6" hidden="1">#REF!</definedName>
    <definedName name="FDP_14_1_aDrv" localSheetId="6" hidden="1">#REF!</definedName>
    <definedName name="FDP_140_1_aUrv" localSheetId="6" hidden="1">#REF!</definedName>
    <definedName name="FDP_141_1_aUrv" localSheetId="6" hidden="1">#REF!</definedName>
    <definedName name="FDP_143_1_aUrv" localSheetId="6" hidden="1">#REF!</definedName>
    <definedName name="FDP_144_1_aUrv" localSheetId="6" hidden="1">#REF!</definedName>
    <definedName name="FDP_15_1_aDrv" localSheetId="6" hidden="1">#REF!</definedName>
    <definedName name="FDP_16_1_aDrv" localSheetId="6" hidden="1">#REF!</definedName>
    <definedName name="FDP_17_1_aDrv" localSheetId="6" hidden="1">#REF!</definedName>
    <definedName name="FDP_18_1_aDrv" localSheetId="6" hidden="1">#REF!</definedName>
    <definedName name="FDP_19_1_aDrv" localSheetId="6" hidden="1">#REF!</definedName>
    <definedName name="FDP_20_1_aUrv" localSheetId="6" hidden="1">#REF!</definedName>
    <definedName name="FDP_21_1_aUrv" localSheetId="6" hidden="1">#REF!</definedName>
    <definedName name="FDP_22_1_aUrv" localSheetId="6" hidden="1">#REF!</definedName>
    <definedName name="FDP_23_1_aUrv" localSheetId="6" hidden="1">#REF!</definedName>
    <definedName name="FDP_24_1_aUrv" localSheetId="6" hidden="1">#REF!</definedName>
    <definedName name="FDP_25_1_aUrv" localSheetId="6" hidden="1">#REF!</definedName>
    <definedName name="FDP_26_1_aUrv" localSheetId="6" hidden="1">#REF!</definedName>
    <definedName name="FDP_27_1_aUrv" localSheetId="6" hidden="1">#REF!</definedName>
    <definedName name="FDP_28_1_aUrv" localSheetId="6" hidden="1">#REF!</definedName>
    <definedName name="FDP_280_1_aSrv" localSheetId="6" hidden="1">[5]Forecasts_VDF!#REF!</definedName>
    <definedName name="FDP_29_1_aUrv" localSheetId="6" hidden="1">#REF!</definedName>
    <definedName name="FDP_30_1_aUrv" localSheetId="6" hidden="1">#REF!</definedName>
    <definedName name="FDP_31_1_aUrv" localSheetId="6" hidden="1">#REF!</definedName>
    <definedName name="FDP_32_1_aUrv" localSheetId="6" hidden="1">#REF!</definedName>
    <definedName name="FDP_33_1_aUrv" localSheetId="6" hidden="1">#REF!</definedName>
    <definedName name="FDP_34_1_aUrv" localSheetId="6" hidden="1">#REF!</definedName>
    <definedName name="FDP_35_1_aUrv" localSheetId="6" hidden="1">#REF!</definedName>
    <definedName name="FDP_36_1_aUrv" localSheetId="6" hidden="1">#REF!</definedName>
    <definedName name="FDP_37_1_aUrv" localSheetId="6" hidden="1">#REF!</definedName>
    <definedName name="FDP_38_1_aUrv" localSheetId="6" hidden="1">#REF!</definedName>
    <definedName name="FDP_39_1_aUrv" localSheetId="6" hidden="1">#REF!</definedName>
    <definedName name="FDP_41_1_aUrv" localSheetId="6" hidden="1">#REF!</definedName>
    <definedName name="FDP_42_1_aUrv" localSheetId="6" hidden="1">#REF!</definedName>
    <definedName name="FDP_43_1_aUrv" localSheetId="6" hidden="1">#REF!</definedName>
    <definedName name="FDP_44_1_aUrv" localSheetId="6" hidden="1">#REF!</definedName>
    <definedName name="FDP_45_1_aUrv" localSheetId="6" hidden="1">#REF!</definedName>
    <definedName name="FDP_46_1_aUrv" localSheetId="6" hidden="1">#REF!</definedName>
    <definedName name="FDP_47_1_aUrv" localSheetId="6" hidden="1">#REF!</definedName>
    <definedName name="FDP_48_1_aUrv" localSheetId="6" hidden="1">#REF!</definedName>
    <definedName name="FDP_49_1_aUrv" localSheetId="6" hidden="1">#REF!</definedName>
    <definedName name="FDP_50_1_aUrv" localSheetId="6" hidden="1">#REF!</definedName>
    <definedName name="FDP_51_1_aUrv" localSheetId="6" hidden="1">#REF!</definedName>
    <definedName name="FDP_52_1_aUrv" localSheetId="6" hidden="1">#REF!</definedName>
    <definedName name="FDP_53_1_aUrv" localSheetId="6" hidden="1">#REF!</definedName>
    <definedName name="FDP_53_1_rUrv" localSheetId="6" hidden="1">#REF!</definedName>
    <definedName name="FDP_54_1_aUrv" localSheetId="6" hidden="1">#REF!</definedName>
    <definedName name="FDP_55_1_aUrv" localSheetId="6" hidden="1">#REF!</definedName>
    <definedName name="FDP_8_1_aDrv" localSheetId="6" hidden="1">#REF!</definedName>
    <definedName name="FDP_9_1_aDrv" localSheetId="6" hidden="1">#REF!</definedName>
    <definedName name="ffw" localSheetId="0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fw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fw" localSheetId="3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fw" localSheetId="6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fw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inanc.Resumen" localSheetId="0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anc.Resumen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anc.Resumen" localSheetId="3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anc.Resumen" localSheetId="6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inanc.Resum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Fluxo_Orçado_2011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luxo_Orçado_201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luxo_Orçado_2011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luxo_Orçado_2011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luxo_Orçado_201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fresfg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resfg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resfg" localSheetId="3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resfg" localSheetId="6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resfg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fthju" localSheetId="0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fthju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fthju" localSheetId="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fthju" localSheetId="6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fthju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g" localSheetId="0" hidden="1">{#N/A,#N/A,FALSE,"REGNSKAPSUTDRAG DIVISJON";#N/A,#N/A,FALSE,"Nøkkeltall"}</definedName>
    <definedName name="g" localSheetId="2" hidden="1">{#N/A,#N/A,FALSE,"REGNSKAPSUTDRAG DIVISJON";#N/A,#N/A,FALSE,"Nøkkeltall"}</definedName>
    <definedName name="g" localSheetId="3" hidden="1">{#N/A,#N/A,FALSE,"REGNSKAPSUTDRAG DIVISJON";#N/A,#N/A,FALSE,"Nøkkeltall"}</definedName>
    <definedName name="g" localSheetId="6" hidden="1">{#N/A,#N/A,FALSE,"REGNSKAPSUTDRAG DIVISJON";#N/A,#N/A,FALSE,"Nøkkeltall"}</definedName>
    <definedName name="g" hidden="1">{#N/A,#N/A,FALSE,"REGNSKAPSUTDRAG DIVISJON";#N/A,#N/A,FALSE,"Nøkkeltall"}</definedName>
    <definedName name="galo" localSheetId="0" hidden="1">{#N/A,#N/A,FALSE,"Aging Summary";#N/A,#N/A,FALSE,"Ratio Analysis";#N/A,#N/A,FALSE,"Test 120 Day Accts";#N/A,#N/A,FALSE,"Tickmarks"}</definedName>
    <definedName name="galo" localSheetId="2" hidden="1">{#N/A,#N/A,FALSE,"Aging Summary";#N/A,#N/A,FALSE,"Ratio Analysis";#N/A,#N/A,FALSE,"Test 120 Day Accts";#N/A,#N/A,FALSE,"Tickmarks"}</definedName>
    <definedName name="galo" localSheetId="3" hidden="1">{#N/A,#N/A,FALSE,"Aging Summary";#N/A,#N/A,FALSE,"Ratio Analysis";#N/A,#N/A,FALSE,"Test 120 Day Accts";#N/A,#N/A,FALSE,"Tickmarks"}</definedName>
    <definedName name="galo" localSheetId="6" hidden="1">{#N/A,#N/A,FALSE,"Aging Summary";#N/A,#N/A,FALSE,"Ratio Analysis";#N/A,#N/A,FALSE,"Test 120 Day Accts";#N/A,#N/A,FALSE,"Tickmarks"}</definedName>
    <definedName name="galo" hidden="1">{#N/A,#N/A,FALSE,"Aging Summary";#N/A,#N/A,FALSE,"Ratio Analysis";#N/A,#N/A,FALSE,"Test 120 Day Accts";#N/A,#N/A,FALSE,"Tickmarks"}</definedName>
    <definedName name="Header1" hidden="1">IF(COUNTA(#REF!)=0,0,INDEX(#REF!,MATCH(ROW(#REF!),#REF!,TRUE)))+1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n.RolledForward" hidden="1">FALSE</definedName>
    <definedName name="HTML_CodePage" hidden="1">1252</definedName>
    <definedName name="HTML_Control" localSheetId="6" hidden="1">{"'Índice'!$A$1:$K$49"}</definedName>
    <definedName name="HTML_Description" hidden="1">""</definedName>
    <definedName name="HTML_Email" hidden="1">""</definedName>
    <definedName name="HTML_Header" hidden="1">"Índice"</definedName>
    <definedName name="HTML_LastUpdate" hidden="1">"12/08/1999"</definedName>
    <definedName name="HTML_LineAfter" hidden="1">FALSE</definedName>
    <definedName name="HTML_LineBefore" hidden="1">FALSE</definedName>
    <definedName name="HTML_Name" hidden="1">"Rodovia das Cataratas"</definedName>
    <definedName name="HTML_OBDlg2" hidden="1">TRUE</definedName>
    <definedName name="HTML_OBDlg4" hidden="1">TRUE</definedName>
    <definedName name="HTML_OS" hidden="1">0</definedName>
    <definedName name="HTML_PathFile" hidden="1">"\\Server_1\sig\07 Julho\Informe\MeuHTML.htm"</definedName>
    <definedName name="HTML_PathFileMac" hidden="1">"Macintosh HD:HomePageStuff:New_Home_Page:datafile:histret.html"</definedName>
    <definedName name="HTML_Title" hidden="1">"Gerência de Administração e Controle de Gestão"</definedName>
    <definedName name="HTML1_1" hidden="1">"[ReturnsHistorical]Sheet1!$A$1:$D$77"</definedName>
    <definedName name="HTML1_10" hidden="1">""</definedName>
    <definedName name="HTML1_11" hidden="1">1</definedName>
    <definedName name="HTML1_12" hidden="1">"Zip 100:New_Home_Page:datafile:histret.html"</definedName>
    <definedName name="HTML1_2" hidden="1">1</definedName>
    <definedName name="HTML1_3" hidden="1">"ReturnsHistorical"</definedName>
    <definedName name="HTML1_4" hidden="1">"Historical Returns on Stocks, Bonds and Bills"</definedName>
    <definedName name="HTML1_5" hidden="1">"Ibbotson Data"</definedName>
    <definedName name="HTML1_6" hidden="1">-4146</definedName>
    <definedName name="HTML1_7" hidden="1">-4146</definedName>
    <definedName name="HTML1_8" hidden="1">"3/17/97"</definedName>
    <definedName name="HTML1_9" hidden="1">"Aswath Damodaran"</definedName>
    <definedName name="HTML2_1" hidden="1">"[histret.xls]Sheet1!$A$1:$G$85"</definedName>
    <definedName name="HTML2_10" hidden="1">""</definedName>
    <definedName name="HTML2_11" hidden="1">1</definedName>
    <definedName name="HTML2_12" hidden="1">"Macintosh HD:New_Home_Page:datafile:histret.html"</definedName>
    <definedName name="HTML2_2" hidden="1">1</definedName>
    <definedName name="HTML2_3" hidden="1">"Historical Returns"</definedName>
    <definedName name="HTML2_4" hidden="1">"Historical Returns on Stocks, Bonds and Bills"</definedName>
    <definedName name="HTML2_5" hidden="1">""</definedName>
    <definedName name="HTML2_6" hidden="1">1</definedName>
    <definedName name="HTML2_7" hidden="1">1</definedName>
    <definedName name="HTML2_8" hidden="1">"2/3/98"</definedName>
    <definedName name="HTML2_9" hidden="1">"Aswath Damodaran"</definedName>
    <definedName name="HTMLCount" hidden="1">2</definedName>
    <definedName name="hva" localSheetId="0" hidden="1">{#N/A,#N/A,TRUE,"Skjema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6.30"}</definedName>
    <definedName name="hva" localSheetId="2" hidden="1">{#N/A,#N/A,TRUE,"Skjema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6.30"}</definedName>
    <definedName name="hva" localSheetId="3" hidden="1">{#N/A,#N/A,TRUE,"Skjema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6.30"}</definedName>
    <definedName name="hva" localSheetId="6" hidden="1">{#N/A,#N/A,TRUE,"Skjema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6.30"}</definedName>
    <definedName name="hva" hidden="1">{#N/A,#N/A,TRUE,"Skjema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6.30"}</definedName>
    <definedName name="iasss" localSheetId="6" hidden="1">{"'Índice'!$A$1:$K$49"}</definedName>
    <definedName name="inversion" localSheetId="0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 localSheetId="3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 localSheetId="6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localSheetId="0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localSheetId="3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localSheetId="6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ó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localSheetId="0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localSheetId="3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localSheetId="6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nversiones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IQ_ACCOUNT_CHANGE" hidden="1">"c1449"</definedName>
    <definedName name="IQ_ACCOUNTING_STANDARD" hidden="1">"c4539"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EMPLOYEES" hidden="1">"c6019"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REUT" hidden="1">"c5471"</definedName>
    <definedName name="IQ_BV_EST_REUT" hidden="1">"c5403"</definedName>
    <definedName name="IQ_BV_HIGH_EST_REUT" hidden="1">"c5405"</definedName>
    <definedName name="IQ_BV_LOW_EST_REUT" hidden="1">"c5406"</definedName>
    <definedName name="IQ_BV_MEDIAN_EST_REUT" hidden="1">"c5404"</definedName>
    <definedName name="IQ_BV_NUM_EST_REUT" hidden="1">"c5407"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_REUT" hidden="1">"c5408"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"c1369"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"c1370"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" hidden="1">"c6215"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BV_REUT" hidden="1">"c5409"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DIFF_REUT" hidden="1">"c5433"</definedName>
    <definedName name="IQ_EST_BV_SHARE_DIFF" hidden="1">"c4147"</definedName>
    <definedName name="IQ_EST_BV_SHARE_SURPRISE_PERCENT" hidden="1">"c4148"</definedName>
    <definedName name="IQ_EST_BV_SURPRISE_PERCENT_REUT" hidden="1">"c5434"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BUY_REUT" hidden="1">"c3869"</definedName>
    <definedName name="IQ_EST_NUM_HOLD" hidden="1">"c1761"</definedName>
    <definedName name="IQ_EST_NUM_HOLD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OUTPERFORM_REUT" hidden="1">"c3870"</definedName>
    <definedName name="IQ_EST_NUM_SELL" hidden="1">"c1763"</definedName>
    <definedName name="IQ_EST_NUM_SELL_REUT" hidden="1">"c3873"</definedName>
    <definedName name="IQ_EST_NUM_UNDERPERFORM" hidden="1">"c1762"</definedName>
    <definedName name="IQ_EST_NUM_UNDERPERFORM_REUT" hidden="1">"c3872"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"c1380"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DAYS_REV_OUT" hidden="1">"c5993"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SALARIES_PCT_REV" hidden="1">"c5970"</definedName>
    <definedName name="IQ_HC_SUPPLIES_PCT_REV" hidden="1">"c5971"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IGH_TARGET_PRICE" hidden="1">"c1651"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" hidden="1">"c6225"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MES_REVISION_DATE_" hidden="1">39965.6378009259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"c1448"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"c1412"</definedName>
    <definedName name="IQ_PRICE_OVER_LTM_EPS" hidden="1">"c1413"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"c1422"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"c2104"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sColHidden" hidden="1">FALSE</definedName>
    <definedName name="IsLTMColHidden" hidden="1">FALSE</definedName>
    <definedName name="Jan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Jan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Jan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Jan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Jan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jjjj" localSheetId="0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jjjj" localSheetId="2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jjjj" localSheetId="3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jjjj" localSheetId="6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jjjj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KDFJA" localSheetId="0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KDFJA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KDFJA" localSheetId="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KDFJA" localSheetId="6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KDFJA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kf" localSheetId="0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kf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kf" localSheetId="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kf" localSheetId="6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kf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kjkhjkh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kjkhjkh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kjkhjkh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kjkhjkh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kjkhjkh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imcount" hidden="1">1</definedName>
    <definedName name="ll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ll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nOVO" localSheetId="0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nOVO" localSheetId="2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nOVO" localSheetId="3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nOVO" localSheetId="6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nOVO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novo_nome" localSheetId="0" hidden="1">{#N/A,#N/A,FALSE,"31 - Balanço";#N/A,#N/A,FALSE,"41 - Resultado";#N/A,#N/A,FALSE,"51 - Fluxo de Caixa"}</definedName>
    <definedName name="novo_nome" localSheetId="2" hidden="1">{#N/A,#N/A,FALSE,"31 - Balanço";#N/A,#N/A,FALSE,"41 - Resultado";#N/A,#N/A,FALSE,"51 - Fluxo de Caixa"}</definedName>
    <definedName name="novo_nome" localSheetId="3" hidden="1">{#N/A,#N/A,FALSE,"31 - Balanço";#N/A,#N/A,FALSE,"41 - Resultado";#N/A,#N/A,FALSE,"51 - Fluxo de Caixa"}</definedName>
    <definedName name="novo_nome" localSheetId="6" hidden="1">{#N/A,#N/A,FALSE,"31 - Balanço";#N/A,#N/A,FALSE,"41 - Resultado";#N/A,#N/A,FALSE,"51 - Fluxo de Caixa"}</definedName>
    <definedName name="novo_nome" hidden="1">{#N/A,#N/A,FALSE,"31 - Balanço";#N/A,#N/A,FALSE,"41 - Resultado";#N/A,#N/A,FALSE,"51 - Fluxo de Caixa"}</definedName>
    <definedName name="origen" localSheetId="0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rigen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rigen" localSheetId="3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rigen" localSheetId="6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origen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Previsao" localSheetId="6" hidden="1">{"'Índice'!$A$1:$K$49"}</definedName>
    <definedName name="qq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" localSheetId="0" hidden="1">{#N/A,#N/A,FALSE,"cpt"}</definedName>
    <definedName name="qqq" localSheetId="2" hidden="1">{#N/A,#N/A,FALSE,"cpt"}</definedName>
    <definedName name="qqq" localSheetId="3" hidden="1">{#N/A,#N/A,FALSE,"cpt"}</definedName>
    <definedName name="qqq" localSheetId="6" hidden="1">{#N/A,#N/A,FALSE,"cpt"}</definedName>
    <definedName name="qqq" hidden="1">{#N/A,#N/A,FALSE,"cpt"}</definedName>
    <definedName name="qqqq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qqqqqq" localSheetId="0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" localSheetId="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" localSheetId="6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" localSheetId="0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" localSheetId="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" localSheetId="6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qqqqqqqq" localSheetId="0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" localSheetId="3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" localSheetId="6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qqqqqqqqq" localSheetId="0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" localSheetId="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" localSheetId="6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qqqqqqqqq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rrr" localSheetId="6" hidden="1">#REF!</definedName>
    <definedName name="SAPBEXrevision" hidden="1">18</definedName>
    <definedName name="SAPBEXsysID" hidden="1">"B1P"</definedName>
    <definedName name="SAPBEXwbID" hidden="1">"4ZUOE77O1HF840EF45K3PLCV5"</definedName>
    <definedName name="sencount" hidden="1">1</definedName>
    <definedName name="SLEVIN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EVIN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EVIN" localSheetId="3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EVIN" localSheetId="6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LEVIN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pre" hidden="1">0.000001</definedName>
    <definedName name="solver_rel1" hidden="1">2</definedName>
    <definedName name="solver_rel2" hidden="1">3</definedName>
    <definedName name="solver_rhs2" hidden="1">0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3</definedName>
    <definedName name="solver_val" hidden="1">19.66</definedName>
    <definedName name="testa" localSheetId="0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testa" localSheetId="2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testa" localSheetId="3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testa" localSheetId="6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testa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teste" localSheetId="6" hidden="1">'[6]fluxo de caixa'!#REF!</definedName>
    <definedName name="TextRefCopyRangeCount" hidden="1">15</definedName>
    <definedName name="toto" localSheetId="0" hidden="1">{"'Database'!$A$1:$F$130"}</definedName>
    <definedName name="toto" localSheetId="2" hidden="1">{"'Database'!$A$1:$F$130"}</definedName>
    <definedName name="toto" localSheetId="3" hidden="1">{"'Database'!$A$1:$F$130"}</definedName>
    <definedName name="toto" localSheetId="6" hidden="1">{"'Database'!$A$1:$F$130"}</definedName>
    <definedName name="toto" hidden="1">{"'Database'!$A$1:$F$130"}</definedName>
    <definedName name="tøv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tøv" localSheetId="2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tøv" localSheetId="3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tøv" localSheetId="6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tøv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wer" localSheetId="0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er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er" localSheetId="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er" localSheetId="6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er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N" localSheetId="0" hidden="1">{#N/A,#N/A,FALSE,"31 - Balanço";#N/A,#N/A,FALSE,"41 - Resultado";#N/A,#N/A,FALSE,"51 - Fluxo de Caixa"}</definedName>
    <definedName name="WN" localSheetId="2" hidden="1">{#N/A,#N/A,FALSE,"31 - Balanço";#N/A,#N/A,FALSE,"41 - Resultado";#N/A,#N/A,FALSE,"51 - Fluxo de Caixa"}</definedName>
    <definedName name="WN" localSheetId="3" hidden="1">{#N/A,#N/A,FALSE,"31 - Balanço";#N/A,#N/A,FALSE,"41 - Resultado";#N/A,#N/A,FALSE,"51 - Fluxo de Caixa"}</definedName>
    <definedName name="WN" localSheetId="6" hidden="1">{#N/A,#N/A,FALSE,"31 - Balanço";#N/A,#N/A,FALSE,"41 - Resultado";#N/A,#N/A,FALSE,"51 - Fluxo de Caixa"}</definedName>
    <definedName name="WN" hidden="1">{#N/A,#N/A,FALSE,"31 - Balanço";#N/A,#N/A,FALSE,"41 - Resultado";#N/A,#N/A,FALSE,"51 - Fluxo de Caixa"}</definedName>
    <definedName name="wrn.Acquisition_matrix." localSheetId="0" hidden="1">{"Acq_matrix",#N/A,FALSE,"Acquisition Matrix"}</definedName>
    <definedName name="wrn.Acquisition_matrix." localSheetId="2" hidden="1">{"Acq_matrix",#N/A,FALSE,"Acquisition Matrix"}</definedName>
    <definedName name="wrn.Acquisition_matrix." localSheetId="3" hidden="1">{"Acq_matrix",#N/A,FALSE,"Acquisition Matrix"}</definedName>
    <definedName name="wrn.Acquisition_matrix." localSheetId="6" hidden="1">{"Acq_matrix",#N/A,FALSE,"Acquisition Matrix"}</definedName>
    <definedName name="wrn.Acquisition_matrix." hidden="1">{"Acq_matrix",#N/A,FALSE,"Acquisition Matrix"}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6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kerr" localSheetId="0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wrn.akerr" localSheetId="2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wrn.akerr" localSheetId="3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wrn.akerr" localSheetId="6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wrn.akerr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wrn.AkerRGI96." localSheetId="0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wrn.AkerRGI96." localSheetId="2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wrn.AkerRGI96." localSheetId="3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wrn.AkerRGI96." localSheetId="6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wrn.AkerRGI96." hidden="1">{#N/A,#N/A,FALSE,"ResRegn.A-kons.";#N/A,#N/A,FALSE,"Bal3112.A-kons.";#N/A,#N/A,FALSE,"Kont.a.A-kons.";#N/A,#N/A,FALSE,"Note 1-3";#N/A,#N/A,FALSE,"Note 4-10";#N/A,#N/A,FALSE,"Note11-12";#N/A,#N/A,FALSE,"Noter Balanse.A-kons.";#N/A,#N/A,FALSE,"Note 17-18.A-kons. ";#N/A,#N/A,FALSE,"Note 19 A-kons.";#N/A,#N/A,FALSE,"Note 20-22.A-kons.";#N/A,#N/A,FALSE,"Note 23 A-kons.";#N/A,#N/A,FALSE,"Note 24-31.A-kons.";#N/A,#N/A,FALSE,"Note 32-34 A-kons.";#N/A,#N/A,FALSE,"Note 35-36.A-kons.";#N/A,#N/A,FALSE,"Nøkkeltall"}</definedName>
    <definedName name="wrn.ALAN." localSheetId="0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2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3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localSheetId="6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localSheetId="0" hidden="1">{#N/A,#N/A,FALSE,"cpt"}</definedName>
    <definedName name="wrn.all." localSheetId="2" hidden="1">{#N/A,#N/A,FALSE,"cpt"}</definedName>
    <definedName name="wrn.all." localSheetId="3" hidden="1">{#N/A,#N/A,FALSE,"cpt"}</definedName>
    <definedName name="wrn.all." localSheetId="6" hidden="1">{#N/A,#N/A,FALSE,"cpt"}</definedName>
    <definedName name="wrn.all." hidden="1">{#N/A,#N/A,FALSE,"cpt"}</definedName>
    <definedName name="wrn.ALLE._.ÅRSKJEMAER." localSheetId="0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wrn.ALLE._.ÅRSKJEMAER." localSheetId="2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wrn.ALLE._.ÅRSKJEMAER." localSheetId="3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wrn.ALLE._.ÅRSKJEMAER." localSheetId="6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wrn.ALLE._.ÅRSKJEMAER." hidden="1">{#N/A,#N/A,FALSE,"Skjema 6.1 ";#N/A,#N/A,FALSE,"Skjema 6.2";#N/A,#N/A,FALSE,"Skjema 6.3";#N/A,#N/A,FALSE,"Skjema 6.4 ";#N/A,#N/A,FALSE,"Skjema 6.5";#N/A,#N/A,FALSE,"Skjema 6.6 ";#N/A,#N/A,FALSE,"Skjema 6.7 ";#N/A,#N/A,FALSE,"Skjema 6.8 ";#N/A,#N/A,FALSE,"Skjema 6.9";#N/A,#N/A,FALSE,"Skjema 6.10 ";#N/A,#N/A,FALSE,"Skjema 6.11 ";#N/A,#N/A,FALSE,"Skjema 6.12 ";#N/A,#N/A,FALSE,"Skjema 6.13 ";#N/A,#N/A,FALSE,"Skjema 6.14";#N/A,#N/A,FALSE,"Skjema 6.15 ";#N/A,#N/A,FALSE,"Skjema 6.16 ";#N/A,#N/A,FALSE,"Skjema 6.17 ";#N/A,#N/A,FALSE,"Skjema 6.18 ";#N/A,#N/A,FALSE,"Skjema 6.19 ";#N/A,#N/A,FALSE,"Skjema 6.20 ";#N/A,#N/A,FALSE,"Skjema 6.21";#N/A,#N/A,FALSE,"Skjema 6.22 ";#N/A,#N/A,FALSE,"Skjema 6.23 ";#N/A,#N/A,FALSE,"Skjema 6.24 ";#N/A,#N/A,FALSE,"Skjema 6.25";#N/A,#N/A,FALSE,"Skjema 6.26 ";#N/A,#N/A,FALSE,"Skjema 6.27";#N/A,#N/A,FALSE,"Skjema 6.28 ";#N/A,#N/A,FALSE,"Skjema 6.29";#N/A,#N/A,FALSE,"Skjema 6.30";#N/A,#N/A,FALSE,"Skjema 6.31";#N/A,#N/A,FALSE,"Skjema 6.31b"}</definedName>
    <definedName name="wrn.ANEXO0300." localSheetId="0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wrn.ANEXO0300." localSheetId="2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wrn.ANEXO0300." localSheetId="3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wrn.ANEXO0300." localSheetId="6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wrn.ANEXO0300." hidden="1">{#N/A,#N/A,FALSE,"ANEXO3 00 GDV";#N/A,#N/A,FALSE,"ANEXO3 00 GCM";#N/A,#N/A,FALSE,"ANEXO3 00  UBÁ6";#N/A,#N/A,FALSE,"ANEXO3 00 CJI";#N/A,#N/A,FALSE,"ANEXO3 00 UBÁ4";#N/A,#N/A,FALSE,"ANEXO3 00 UBÁ5";#N/A,#N/A,FALSE,"ANEXO3 00 UBÁ7";#N/A,#N/A,FALSE,"ANEXO3 00 VRB1"}</definedName>
    <definedName name="wrn.ANEXO0399." localSheetId="0" hidden="1">{#N/A,#N/A,FALSE,"ANEXO3 99 ERA";#N/A,#N/A,FALSE,"ANEXO3 99 UBÁ2";#N/A,#N/A,FALSE,"ANEXO3 99 DTU";#N/A,#N/A,FALSE,"ANEXO3 99 RDR";#N/A,#N/A,FALSE,"ANEXO3 99 UBÁ4";#N/A,#N/A,FALSE,"ANEXO3 99 UBÁ6"}</definedName>
    <definedName name="wrn.ANEXO0399." localSheetId="2" hidden="1">{#N/A,#N/A,FALSE,"ANEXO3 99 ERA";#N/A,#N/A,FALSE,"ANEXO3 99 UBÁ2";#N/A,#N/A,FALSE,"ANEXO3 99 DTU";#N/A,#N/A,FALSE,"ANEXO3 99 RDR";#N/A,#N/A,FALSE,"ANEXO3 99 UBÁ4";#N/A,#N/A,FALSE,"ANEXO3 99 UBÁ6"}</definedName>
    <definedName name="wrn.ANEXO0399." localSheetId="3" hidden="1">{#N/A,#N/A,FALSE,"ANEXO3 99 ERA";#N/A,#N/A,FALSE,"ANEXO3 99 UBÁ2";#N/A,#N/A,FALSE,"ANEXO3 99 DTU";#N/A,#N/A,FALSE,"ANEXO3 99 RDR";#N/A,#N/A,FALSE,"ANEXO3 99 UBÁ4";#N/A,#N/A,FALSE,"ANEXO3 99 UBÁ6"}</definedName>
    <definedName name="wrn.ANEXO0399." localSheetId="6" hidden="1">{#N/A,#N/A,FALSE,"ANEXO3 99 ERA";#N/A,#N/A,FALSE,"ANEXO3 99 UBÁ2";#N/A,#N/A,FALSE,"ANEXO3 99 DTU";#N/A,#N/A,FALSE,"ANEXO3 99 RDR";#N/A,#N/A,FALSE,"ANEXO3 99 UBÁ4";#N/A,#N/A,FALSE,"ANEXO3 99 UBÁ6"}</definedName>
    <definedName name="wrn.ANEXO0399." hidden="1">{#N/A,#N/A,FALSE,"ANEXO3 99 ERA";#N/A,#N/A,FALSE,"ANEXO3 99 UBÁ2";#N/A,#N/A,FALSE,"ANEXO3 99 DTU";#N/A,#N/A,FALSE,"ANEXO3 99 RDR";#N/A,#N/A,FALSE,"ANEXO3 99 UBÁ4";#N/A,#N/A,FALSE,"ANEXO3 99 UBÁ6"}</definedName>
    <definedName name="wrn.ANNUAL._.ACCOUNTS._.FORM." localSheetId="0" hidden="1">{#N/A,#N/A,FALSE,"FORM 6.1 ";#N/A,#N/A,FALSE,"FORM 6.2";#N/A,#N/A,FALSE,"FORM 6.3";#N/A,#N/A,FALSE,"FORM 6.4";#N/A,#N/A,FALSE,"FORM 6.5";#N/A,#N/A,FALSE,"FORM 6.6 ";#N/A,#N/A,FALSE,"FORM 6.7 ";#N/A,#N/A,FALSE,"FORM 6.8 ";#N/A,#N/A,FALSE,"FORM 6.9";#N/A,#N/A,FALSE,"FORM 6.10 ";#N/A,#N/A,FALSE,"FORM 6.11 ";#N/A,#N/A,FALSE,"FORM 6.12 ";#N/A,#N/A,FALSE,"FORM 6.13 ";#N/A,#N/A,FALSE,"FORM 6.14";#N/A,#N/A,FALSE,"FORM 6.15 ";#N/A,#N/A,FALSE,"FORM 6.16 ";#N/A,#N/A,FALSE,"FORM 6.17 ";#N/A,#N/A,FALSE,"FORM 6.18 ";#N/A,#N/A,FALSE,"FORM 6.19 ";#N/A,#N/A,FALSE,"FORM 6.20 ";#N/A,#N/A,FALSE,"FORM 6.21";#N/A,#N/A,FALSE,"FORM 6.22 ";#N/A,#N/A,FALSE,"FORM 6.23 ";#N/A,#N/A,FALSE,"FORM 6.24 ";#N/A,#N/A,FALSE,"FORM 6.25";#N/A,#N/A,FALSE,"FORM 6.26 ";#N/A,#N/A,FALSE,"FORM 6.27";#N/A,#N/A,FALSE,"FORM 6.28 ";#N/A,#N/A,FALSE,"FORM 6.29";#N/A,#N/A,FALSE,"FORM 6.30";#N/A,#N/A,FALSE,"FORM 6.31"}</definedName>
    <definedName name="wrn.ANNUAL._.ACCOUNTS._.FORM." localSheetId="2" hidden="1">{#N/A,#N/A,FALSE,"FORM 6.1 ";#N/A,#N/A,FALSE,"FORM 6.2";#N/A,#N/A,FALSE,"FORM 6.3";#N/A,#N/A,FALSE,"FORM 6.4";#N/A,#N/A,FALSE,"FORM 6.5";#N/A,#N/A,FALSE,"FORM 6.6 ";#N/A,#N/A,FALSE,"FORM 6.7 ";#N/A,#N/A,FALSE,"FORM 6.8 ";#N/A,#N/A,FALSE,"FORM 6.9";#N/A,#N/A,FALSE,"FORM 6.10 ";#N/A,#N/A,FALSE,"FORM 6.11 ";#N/A,#N/A,FALSE,"FORM 6.12 ";#N/A,#N/A,FALSE,"FORM 6.13 ";#N/A,#N/A,FALSE,"FORM 6.14";#N/A,#N/A,FALSE,"FORM 6.15 ";#N/A,#N/A,FALSE,"FORM 6.16 ";#N/A,#N/A,FALSE,"FORM 6.17 ";#N/A,#N/A,FALSE,"FORM 6.18 ";#N/A,#N/A,FALSE,"FORM 6.19 ";#N/A,#N/A,FALSE,"FORM 6.20 ";#N/A,#N/A,FALSE,"FORM 6.21";#N/A,#N/A,FALSE,"FORM 6.22 ";#N/A,#N/A,FALSE,"FORM 6.23 ";#N/A,#N/A,FALSE,"FORM 6.24 ";#N/A,#N/A,FALSE,"FORM 6.25";#N/A,#N/A,FALSE,"FORM 6.26 ";#N/A,#N/A,FALSE,"FORM 6.27";#N/A,#N/A,FALSE,"FORM 6.28 ";#N/A,#N/A,FALSE,"FORM 6.29";#N/A,#N/A,FALSE,"FORM 6.30";#N/A,#N/A,FALSE,"FORM 6.31"}</definedName>
    <definedName name="wrn.ANNUAL._.ACCOUNTS._.FORM." localSheetId="3" hidden="1">{#N/A,#N/A,FALSE,"FORM 6.1 ";#N/A,#N/A,FALSE,"FORM 6.2";#N/A,#N/A,FALSE,"FORM 6.3";#N/A,#N/A,FALSE,"FORM 6.4";#N/A,#N/A,FALSE,"FORM 6.5";#N/A,#N/A,FALSE,"FORM 6.6 ";#N/A,#N/A,FALSE,"FORM 6.7 ";#N/A,#N/A,FALSE,"FORM 6.8 ";#N/A,#N/A,FALSE,"FORM 6.9";#N/A,#N/A,FALSE,"FORM 6.10 ";#N/A,#N/A,FALSE,"FORM 6.11 ";#N/A,#N/A,FALSE,"FORM 6.12 ";#N/A,#N/A,FALSE,"FORM 6.13 ";#N/A,#N/A,FALSE,"FORM 6.14";#N/A,#N/A,FALSE,"FORM 6.15 ";#N/A,#N/A,FALSE,"FORM 6.16 ";#N/A,#N/A,FALSE,"FORM 6.17 ";#N/A,#N/A,FALSE,"FORM 6.18 ";#N/A,#N/A,FALSE,"FORM 6.19 ";#N/A,#N/A,FALSE,"FORM 6.20 ";#N/A,#N/A,FALSE,"FORM 6.21";#N/A,#N/A,FALSE,"FORM 6.22 ";#N/A,#N/A,FALSE,"FORM 6.23 ";#N/A,#N/A,FALSE,"FORM 6.24 ";#N/A,#N/A,FALSE,"FORM 6.25";#N/A,#N/A,FALSE,"FORM 6.26 ";#N/A,#N/A,FALSE,"FORM 6.27";#N/A,#N/A,FALSE,"FORM 6.28 ";#N/A,#N/A,FALSE,"FORM 6.29";#N/A,#N/A,FALSE,"FORM 6.30";#N/A,#N/A,FALSE,"FORM 6.31"}</definedName>
    <definedName name="wrn.ANNUAL._.ACCOUNTS._.FORM." localSheetId="6" hidden="1">{#N/A,#N/A,FALSE,"FORM 6.1 ";#N/A,#N/A,FALSE,"FORM 6.2";#N/A,#N/A,FALSE,"FORM 6.3";#N/A,#N/A,FALSE,"FORM 6.4";#N/A,#N/A,FALSE,"FORM 6.5";#N/A,#N/A,FALSE,"FORM 6.6 ";#N/A,#N/A,FALSE,"FORM 6.7 ";#N/A,#N/A,FALSE,"FORM 6.8 ";#N/A,#N/A,FALSE,"FORM 6.9";#N/A,#N/A,FALSE,"FORM 6.10 ";#N/A,#N/A,FALSE,"FORM 6.11 ";#N/A,#N/A,FALSE,"FORM 6.12 ";#N/A,#N/A,FALSE,"FORM 6.13 ";#N/A,#N/A,FALSE,"FORM 6.14";#N/A,#N/A,FALSE,"FORM 6.15 ";#N/A,#N/A,FALSE,"FORM 6.16 ";#N/A,#N/A,FALSE,"FORM 6.17 ";#N/A,#N/A,FALSE,"FORM 6.18 ";#N/A,#N/A,FALSE,"FORM 6.19 ";#N/A,#N/A,FALSE,"FORM 6.20 ";#N/A,#N/A,FALSE,"FORM 6.21";#N/A,#N/A,FALSE,"FORM 6.22 ";#N/A,#N/A,FALSE,"FORM 6.23 ";#N/A,#N/A,FALSE,"FORM 6.24 ";#N/A,#N/A,FALSE,"FORM 6.25";#N/A,#N/A,FALSE,"FORM 6.26 ";#N/A,#N/A,FALSE,"FORM 6.27";#N/A,#N/A,FALSE,"FORM 6.28 ";#N/A,#N/A,FALSE,"FORM 6.29";#N/A,#N/A,FALSE,"FORM 6.30";#N/A,#N/A,FALSE,"FORM 6.31"}</definedName>
    <definedName name="wrn.ANNUAL._.ACCOUNTS._.FORM." hidden="1">{#N/A,#N/A,FALSE,"FORM 6.1 ";#N/A,#N/A,FALSE,"FORM 6.2";#N/A,#N/A,FALSE,"FORM 6.3";#N/A,#N/A,FALSE,"FORM 6.4";#N/A,#N/A,FALSE,"FORM 6.5";#N/A,#N/A,FALSE,"FORM 6.6 ";#N/A,#N/A,FALSE,"FORM 6.7 ";#N/A,#N/A,FALSE,"FORM 6.8 ";#N/A,#N/A,FALSE,"FORM 6.9";#N/A,#N/A,FALSE,"FORM 6.10 ";#N/A,#N/A,FALSE,"FORM 6.11 ";#N/A,#N/A,FALSE,"FORM 6.12 ";#N/A,#N/A,FALSE,"FORM 6.13 ";#N/A,#N/A,FALSE,"FORM 6.14";#N/A,#N/A,FALSE,"FORM 6.15 ";#N/A,#N/A,FALSE,"FORM 6.16 ";#N/A,#N/A,FALSE,"FORM 6.17 ";#N/A,#N/A,FALSE,"FORM 6.18 ";#N/A,#N/A,FALSE,"FORM 6.19 ";#N/A,#N/A,FALSE,"FORM 6.20 ";#N/A,#N/A,FALSE,"FORM 6.21";#N/A,#N/A,FALSE,"FORM 6.22 ";#N/A,#N/A,FALSE,"FORM 6.23 ";#N/A,#N/A,FALSE,"FORM 6.24 ";#N/A,#N/A,FALSE,"FORM 6.25";#N/A,#N/A,FALSE,"FORM 6.26 ";#N/A,#N/A,FALSE,"FORM 6.27";#N/A,#N/A,FALSE,"FORM 6.28 ";#N/A,#N/A,FALSE,"FORM 6.29";#N/A,#N/A,FALSE,"FORM 6.30";#N/A,#N/A,FALSE,"FORM 6.31"}</definedName>
    <definedName name="wrn.aogt." localSheetId="0" hidden="1">{#N/A,#N/A,FALSE,"Res_Albatross";#N/A,#N/A,FALSE,"Bal_Albatross";#N/A,#N/A,FALSE,"Kont_Albatross";#N/A,#N/A,FALSE,"Note 1-5";#N/A,#N/A,FALSE,"Note 6-9";#N/A,#N/A,FALSE,"Bal_note10-14";#N/A,#N/A,FALSE,"Note 15-16";#N/A,#N/A,FALSE,"Note 17-19";#N/A,#N/A,FALSE,"Note 20-23";#N/A,#N/A,FALSE,"Nøkkeltall"}</definedName>
    <definedName name="wrn.aogt." localSheetId="2" hidden="1">{#N/A,#N/A,FALSE,"Res_Albatross";#N/A,#N/A,FALSE,"Bal_Albatross";#N/A,#N/A,FALSE,"Kont_Albatross";#N/A,#N/A,FALSE,"Note 1-5";#N/A,#N/A,FALSE,"Note 6-9";#N/A,#N/A,FALSE,"Bal_note10-14";#N/A,#N/A,FALSE,"Note 15-16";#N/A,#N/A,FALSE,"Note 17-19";#N/A,#N/A,FALSE,"Note 20-23";#N/A,#N/A,FALSE,"Nøkkeltall"}</definedName>
    <definedName name="wrn.aogt." localSheetId="3" hidden="1">{#N/A,#N/A,FALSE,"Res_Albatross";#N/A,#N/A,FALSE,"Bal_Albatross";#N/A,#N/A,FALSE,"Kont_Albatross";#N/A,#N/A,FALSE,"Note 1-5";#N/A,#N/A,FALSE,"Note 6-9";#N/A,#N/A,FALSE,"Bal_note10-14";#N/A,#N/A,FALSE,"Note 15-16";#N/A,#N/A,FALSE,"Note 17-19";#N/A,#N/A,FALSE,"Note 20-23";#N/A,#N/A,FALSE,"Nøkkeltall"}</definedName>
    <definedName name="wrn.aogt." localSheetId="6" hidden="1">{#N/A,#N/A,FALSE,"Res_Albatross";#N/A,#N/A,FALSE,"Bal_Albatross";#N/A,#N/A,FALSE,"Kont_Albatross";#N/A,#N/A,FALSE,"Note 1-5";#N/A,#N/A,FALSE,"Note 6-9";#N/A,#N/A,FALSE,"Bal_note10-14";#N/A,#N/A,FALSE,"Note 15-16";#N/A,#N/A,FALSE,"Note 17-19";#N/A,#N/A,FALSE,"Note 20-23";#N/A,#N/A,FALSE,"Nøkkeltall"}</definedName>
    <definedName name="wrn.aogt." hidden="1">{#N/A,#N/A,FALSE,"Res_Albatross";#N/A,#N/A,FALSE,"Bal_Albatross";#N/A,#N/A,FALSE,"Kont_Albatross";#N/A,#N/A,FALSE,"Note 1-5";#N/A,#N/A,FALSE,"Note 6-9";#N/A,#N/A,FALSE,"Bal_note10-14";#N/A,#N/A,FALSE,"Note 15-16";#N/A,#N/A,FALSE,"Note 17-19";#N/A,#N/A,FALSE,"Note 20-23";#N/A,#N/A,FALSE,"Nøkkeltall"}</definedName>
    <definedName name="wrn.AQUIROR._.DCF." localSheetId="0" hidden="1">{"AQUIRORDCF",#N/A,FALSE,"Merger consequences";"Acquirorassns",#N/A,FALSE,"Merger consequences"}</definedName>
    <definedName name="wrn.AQUIROR._.DCF." localSheetId="2" hidden="1">{"AQUIRORDCF",#N/A,FALSE,"Merger consequences";"Acquirorassns",#N/A,FALSE,"Merger consequences"}</definedName>
    <definedName name="wrn.AQUIROR._.DCF." localSheetId="3" hidden="1">{"AQUIRORDCF",#N/A,FALSE,"Merger consequences";"Acquirorassns",#N/A,FALSE,"Merger consequences"}</definedName>
    <definedName name="wrn.AQUIROR._.DCF." localSheetId="6" hidden="1">{"AQUIRORDCF",#N/A,FALSE,"Merger consequences";"Acquirorassns",#N/A,FALSE,"Merger consequences"}</definedName>
    <definedName name="wrn.AQUIROR._.DCF." hidden="1">{"AQUIRORDCF",#N/A,FALSE,"Merger consequences";"Acquirorassns",#N/A,FALSE,"Merger consequences"}</definedName>
    <definedName name="wrn.Buildups." localSheetId="0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2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3" hidden="1">{"ACQ",#N/A,FALSE,"ACQUISITIONS";"ACQF",#N/A,FALSE,"ACQUISITIONS";"PF",#N/A,FALSE,"PROYECTOVILA";"PV",#N/A,FALSE,"PROYECTOVILA";"Fee Dev",#N/A,FALSE,"DEVELOPMENT GROWTH";"gd",#N/A,FALSE,"DEVELOPMENT GROWTH"}</definedName>
    <definedName name="wrn.Buildups." localSheetId="6" hidden="1">{"ACQ",#N/A,FALSE,"ACQUISITIONS";"ACQF",#N/A,FALSE,"ACQUISITIONS";"PF",#N/A,FALSE,"PROYECTOVILA";"PV",#N/A,FALSE,"PROYECTOVILA";"Fee Dev",#N/A,FALSE,"DEVELOPMENT GROWTH";"gd",#N/A,FALSE,"DEVELOPMENT GROWTH"}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Comparaison._.DMU." localSheetId="0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araison._.DMU." localSheetId="2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araison._.DMU." localSheetId="3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araison._.DMU." localSheetId="6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araison._.DMU." hidden="1">{#N/A,#N/A,FALSE,"General";#N/A,#N/A,FALSE,"DMU";#N/A,#N/A,FALSE,"Breakdown";#N/A,#N/A,FALSE,"Traction";#N/A,#N/A,FALSE,"Bogie &amp; Carbody";#N/A,#N/A,FALSE,"Auxiliaries";#N/A,#N/A,FALSE,"Braking";#N/A,#N/A,FALSE,"Electric";#N/A,#N/A,FALSE,"Comfort";#N/A,#N/A,FALSE,"Interiors";#N/A,#N/A,FALSE,"Exterior"}</definedName>
    <definedName name="wrn.COMPCO." localSheetId="0" hidden="1">{"Page1",#N/A,FALSE,"CompCo";"Page2",#N/A,FALSE,"CompCo"}</definedName>
    <definedName name="wrn.COMPCO." localSheetId="2" hidden="1">{"Page1",#N/A,FALSE,"CompCo";"Page2",#N/A,FALSE,"CompCo"}</definedName>
    <definedName name="wrn.COMPCO." localSheetId="3" hidden="1">{"Page1",#N/A,FALSE,"CompCo";"Page2",#N/A,FALSE,"CompCo"}</definedName>
    <definedName name="wrn.COMPCO." localSheetId="6" hidden="1">{"Page1",#N/A,FALSE,"CompCo";"Page2",#N/A,FALSE,"CompCo"}</definedName>
    <definedName name="wrn.COMPCO." hidden="1">{"Page1",#N/A,FALSE,"CompCo";"Page2",#N/A,FALSE,"CompCo"}</definedName>
    <definedName name="wrn.DCF_Terminal_Value_qchm." localSheetId="0" hidden="1">{"qchm_dcf",#N/A,FALSE,"QCHMDCF2";"qchm_terminal",#N/A,FALSE,"QCHMDCF2"}</definedName>
    <definedName name="wrn.DCF_Terminal_Value_qchm." localSheetId="2" hidden="1">{"qchm_dcf",#N/A,FALSE,"QCHMDCF2";"qchm_terminal",#N/A,FALSE,"QCHMDCF2"}</definedName>
    <definedName name="wrn.DCF_Terminal_Value_qchm." localSheetId="3" hidden="1">{"qchm_dcf",#N/A,FALSE,"QCHMDCF2";"qchm_terminal",#N/A,FALSE,"QCHMDCF2"}</definedName>
    <definedName name="wrn.DCF_Terminal_Value_qchm." localSheetId="6" hidden="1">{"qchm_dcf",#N/A,FALSE,"QCHMDCF2";"qchm_terminal",#N/A,FALSE,"QCHMDCF2"}</definedName>
    <definedName name="wrn.DCF_Terminal_Value_qchm." hidden="1">{"qchm_dcf",#N/A,FALSE,"QCHMDCF2";"qchm_terminal",#N/A,FALSE,"QCHMDCF2"}</definedName>
    <definedName name="wrn.ddd" localSheetId="0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wrn.ddd" localSheetId="2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wrn.ddd" localSheetId="3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wrn.ddd" localSheetId="6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wrn.ddd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wrn.Demonstrações._.Financeiras." localSheetId="0" hidden="1">{#N/A,#N/A,FALSE,"31 - Balanço";#N/A,#N/A,FALSE,"41 - Resultado";#N/A,#N/A,FALSE,"51 - Fluxo de Caixa"}</definedName>
    <definedName name="wrn.Demonstrações._.Financeiras." localSheetId="2" hidden="1">{#N/A,#N/A,FALSE,"31 - Balanço";#N/A,#N/A,FALSE,"41 - Resultado";#N/A,#N/A,FALSE,"51 - Fluxo de Caixa"}</definedName>
    <definedName name="wrn.Demonstrações._.Financeiras." localSheetId="3" hidden="1">{#N/A,#N/A,FALSE,"31 - Balanço";#N/A,#N/A,FALSE,"41 - Resultado";#N/A,#N/A,FALSE,"51 - Fluxo de Caixa"}</definedName>
    <definedName name="wrn.Demonstrações._.Financeiras." localSheetId="6" hidden="1">{#N/A,#N/A,FALSE,"31 - Balanço";#N/A,#N/A,FALSE,"41 - Resultado";#N/A,#N/A,FALSE,"51 - Fluxo de Caixa"}</definedName>
    <definedName name="wrn.Demonstrações._.Financeiras." hidden="1">{#N/A,#N/A,FALSE,"31 - Balanço";#N/A,#N/A,FALSE,"41 - Resultado";#N/A,#N/A,FALSE,"51 - Fluxo de Caixa"}</definedName>
    <definedName name="wrn.EKSKL.._.PM._.FORM." localSheetId="0" hidden="1">{#N/A,#N/A,TRUE,"Skjema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6.30"}</definedName>
    <definedName name="wrn.EKSKL.._.PM._.FORM." localSheetId="2" hidden="1">{#N/A,#N/A,TRUE,"Skjema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6.30"}</definedName>
    <definedName name="wrn.EKSKL.._.PM._.FORM." localSheetId="3" hidden="1">{#N/A,#N/A,TRUE,"Skjema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6.30"}</definedName>
    <definedName name="wrn.EKSKL.._.PM._.FORM." localSheetId="6" hidden="1">{#N/A,#N/A,TRUE,"Skjema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6.30"}</definedName>
    <definedName name="wrn.EKSKL.._.PM._.FORM." hidden="1">{#N/A,#N/A,TRUE,"Skjema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6.30"}</definedName>
    <definedName name="wrn.EKSKL.._.PM._.SKJEMAER." localSheetId="0" hidden="1">{#N/A,#N/A,TRUE,"Skjema 6.5";#N/A,#N/A,TRUE,"Skjema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6.30";#N/A,#N/A,TRUE,"Skjema 6.31b"}</definedName>
    <definedName name="wrn.EKSKL.._.PM._.SKJEMAER." localSheetId="2" hidden="1">{#N/A,#N/A,TRUE,"Skjema 6.5";#N/A,#N/A,TRUE,"Skjema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6.30";#N/A,#N/A,TRUE,"Skjema 6.31b"}</definedName>
    <definedName name="wrn.EKSKL.._.PM._.SKJEMAER." localSheetId="3" hidden="1">{#N/A,#N/A,TRUE,"Skjema 6.5";#N/A,#N/A,TRUE,"Skjema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6.30";#N/A,#N/A,TRUE,"Skjema 6.31b"}</definedName>
    <definedName name="wrn.EKSKL.._.PM._.SKJEMAER." localSheetId="6" hidden="1">{#N/A,#N/A,TRUE,"Skjema 6.5";#N/A,#N/A,TRUE,"Skjema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6.30";#N/A,#N/A,TRUE,"Skjema 6.31b"}</definedName>
    <definedName name="wrn.EKSKL.._.PM._.SKJEMAER." hidden="1">{#N/A,#N/A,TRUE,"Skjema 6.5";#N/A,#N/A,TRUE,"Skjema 6.18 ";#N/A,#N/A,TRUE,"Skjema 6.19 ";#N/A,#N/A,TRUE,"Skjema 6.20 ";#N/A,#N/A,TRUE,"Skjema 6.21";#N/A,#N/A,TRUE,"Skjema 6.22 ";#N/A,#N/A,TRUE,"Skjema 6.23 ";#N/A,#N/A,TRUE,"Skjema 6.24 ";#N/A,#N/A,TRUE,"Skjema 6.25";#N/A,#N/A,TRUE,"Skjema 6.26 ";#N/A,#N/A,TRUE,"Skjema 6.27";#N/A,#N/A,TRUE,"Skjema 6.28 ";#N/A,#N/A,TRUE,"Skjema 6.29";#N/A,#N/A,TRUE,"Skjema 6.30";#N/A,#N/A,TRUE,"Skjema 6.31b"}</definedName>
    <definedName name="wrn.Entire._.Model." localSheetId="0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" localSheetId="2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" localSheetId="3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" localSheetId="6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ntire._.Model." hidden="1">{#N/A,#N/A,FALSE,"TOC";#N/A,#N/A,FALSE,"ASS";#N/A,#N/A,FALSE,"CF";#N/A,#N/A,FALSE,"Tariff";#N/A,#N/A,FALSE,"Price";#N/A,#N/A,FALSE,"RESERVE";#N/A,#N/A,FALSE,"FUEL&amp;MTC";#N/A,#N/A,FALSE,"DRAW";#N/A,#N/A,FALSE,"IDC";#N/A,#N/A,FALSE,"FIN";#N/A,#N/A,FALSE,"TAXES";#N/A,#N/A,FALSE,"DEPR";#N/A,#N/A,FALSE,"BS";#N/A,#N/A,FALSE,"Perf";#N/A,#N/A,FALSE,"ELOANS";#N/A,#N/A,FALSE,"RETURNS";#N/A,#N/A,FALSE,"ENE";#N/A,#N/A,FALSE,"EINC";#N/A,#N/A,FALSE,"DSCR"}</definedName>
    <definedName name="wrn.Estimation._.TP." localSheetId="0" hidden="1">{#N/A,#N/A,TRUE,"Recap";#N/A,#N/A,TRUE,"Comp taux";#N/A,#N/A,TRUE,"Deplaf";#N/A,#N/A,TRUE,"Siége";#N/A,#N/A,TRUE,"Saint Ouen";#N/A,#N/A,TRUE,"Ivry";#N/A,#N/A,TRUE,"Issy";#N/A,#N/A,TRUE,"VA"}</definedName>
    <definedName name="wrn.Estimation._.TP." localSheetId="2" hidden="1">{#N/A,#N/A,TRUE,"Recap";#N/A,#N/A,TRUE,"Comp taux";#N/A,#N/A,TRUE,"Deplaf";#N/A,#N/A,TRUE,"Siége";#N/A,#N/A,TRUE,"Saint Ouen";#N/A,#N/A,TRUE,"Ivry";#N/A,#N/A,TRUE,"Issy";#N/A,#N/A,TRUE,"VA"}</definedName>
    <definedName name="wrn.Estimation._.TP." localSheetId="3" hidden="1">{#N/A,#N/A,TRUE,"Recap";#N/A,#N/A,TRUE,"Comp taux";#N/A,#N/A,TRUE,"Deplaf";#N/A,#N/A,TRUE,"Siége";#N/A,#N/A,TRUE,"Saint Ouen";#N/A,#N/A,TRUE,"Ivry";#N/A,#N/A,TRUE,"Issy";#N/A,#N/A,TRUE,"VA"}</definedName>
    <definedName name="wrn.Estimation._.TP." localSheetId="6" hidden="1">{#N/A,#N/A,TRUE,"Recap";#N/A,#N/A,TRUE,"Comp taux";#N/A,#N/A,TRUE,"Deplaf";#N/A,#N/A,TRUE,"Siége";#N/A,#N/A,TRUE,"Saint Ouen";#N/A,#N/A,TRUE,"Ivry";#N/A,#N/A,TRUE,"Issy";#N/A,#N/A,TRUE,"VA"}</definedName>
    <definedName name="wrn.Estimation._.TP." hidden="1">{#N/A,#N/A,TRUE,"Recap";#N/A,#N/A,TRUE,"Comp taux";#N/A,#N/A,TRUE,"Deplaf";#N/A,#N/A,TRUE,"Siége";#N/A,#N/A,TRUE,"Saint Ouen";#N/A,#N/A,TRUE,"Ivry";#N/A,#N/A,TRUE,"Issy";#N/A,#N/A,TRUE,"VA"}</definedName>
    <definedName name="wrn.fff" localSheetId="0" hidden="1">{#N/A,#N/A,FALSE,"Res.regn.Aker a.s";#N/A,#N/A,FALSE,"Balanse3112.Aker a.s";#N/A,#N/A,FALSE,"Kont.anal.Aker a.s ";#N/A,#N/A,FALSE,"Noter 1-2.Aker a.s";#N/A,#N/A,FALSE,"Noter 3-7.Aker a.s";#N/A,#N/A,FALSE,"Rev.beretning 95"}</definedName>
    <definedName name="wrn.fff" localSheetId="2" hidden="1">{#N/A,#N/A,FALSE,"Res.regn.Aker a.s";#N/A,#N/A,FALSE,"Balanse3112.Aker a.s";#N/A,#N/A,FALSE,"Kont.anal.Aker a.s ";#N/A,#N/A,FALSE,"Noter 1-2.Aker a.s";#N/A,#N/A,FALSE,"Noter 3-7.Aker a.s";#N/A,#N/A,FALSE,"Rev.beretning 95"}</definedName>
    <definedName name="wrn.fff" localSheetId="3" hidden="1">{#N/A,#N/A,FALSE,"Res.regn.Aker a.s";#N/A,#N/A,FALSE,"Balanse3112.Aker a.s";#N/A,#N/A,FALSE,"Kont.anal.Aker a.s ";#N/A,#N/A,FALSE,"Noter 1-2.Aker a.s";#N/A,#N/A,FALSE,"Noter 3-7.Aker a.s";#N/A,#N/A,FALSE,"Rev.beretning 95"}</definedName>
    <definedName name="wrn.fff" localSheetId="6" hidden="1">{#N/A,#N/A,FALSE,"Res.regn.Aker a.s";#N/A,#N/A,FALSE,"Balanse3112.Aker a.s";#N/A,#N/A,FALSE,"Kont.anal.Aker a.s ";#N/A,#N/A,FALSE,"Noter 1-2.Aker a.s";#N/A,#N/A,FALSE,"Noter 3-7.Aker a.s";#N/A,#N/A,FALSE,"Rev.beretning 95"}</definedName>
    <definedName name="wrn.fff" hidden="1">{#N/A,#N/A,FALSE,"Res.regn.Aker a.s";#N/A,#N/A,FALSE,"Balanse3112.Aker a.s";#N/A,#N/A,FALSE,"Kont.anal.Aker a.s ";#N/A,#N/A,FALSE,"Noter 1-2.Aker a.s";#N/A,#N/A,FALSE,"Noter 3-7.Aker a.s";#N/A,#N/A,FALSE,"Rev.beretning 95"}</definedName>
    <definedName name="wrn.ffg" localSheetId="0" hidden="1">{#N/A,#N/A,FALSE,"REGNSKAPSUTDRAG DIVISJON";#N/A,#N/A,FALSE,"Nøkkeltall"}</definedName>
    <definedName name="wrn.ffg" localSheetId="2" hidden="1">{#N/A,#N/A,FALSE,"REGNSKAPSUTDRAG DIVISJON";#N/A,#N/A,FALSE,"Nøkkeltall"}</definedName>
    <definedName name="wrn.ffg" localSheetId="3" hidden="1">{#N/A,#N/A,FALSE,"REGNSKAPSUTDRAG DIVISJON";#N/A,#N/A,FALSE,"Nøkkeltall"}</definedName>
    <definedName name="wrn.ffg" localSheetId="6" hidden="1">{#N/A,#N/A,FALSE,"REGNSKAPSUTDRAG DIVISJON";#N/A,#N/A,FALSE,"Nøkkeltall"}</definedName>
    <definedName name="wrn.ffg" hidden="1">{#N/A,#N/A,FALSE,"REGNSKAPSUTDRAG DIVISJON";#N/A,#N/A,FALSE,"Nøkkeltall"}</definedName>
    <definedName name="wrn.Financials_long." localSheetId="0" hidden="1">{"IS",#N/A,FALSE,"Financials2 (Expanded)";"bsa",#N/A,FALSE,"Financials2 (Expanded)";"BS",#N/A,FALSE,"Financials2 (Expanded)";"CF",#N/A,FALSE,"Financials2 (Expanded)"}</definedName>
    <definedName name="wrn.Financials_long." localSheetId="2" hidden="1">{"IS",#N/A,FALSE,"Financials2 (Expanded)";"bsa",#N/A,FALSE,"Financials2 (Expanded)";"BS",#N/A,FALSE,"Financials2 (Expanded)";"CF",#N/A,FALSE,"Financials2 (Expanded)"}</definedName>
    <definedName name="wrn.Financials_long." localSheetId="3" hidden="1">{"IS",#N/A,FALSE,"Financials2 (Expanded)";"bsa",#N/A,FALSE,"Financials2 (Expanded)";"BS",#N/A,FALSE,"Financials2 (Expanded)";"CF",#N/A,FALSE,"Financials2 (Expanded)"}</definedName>
    <definedName name="wrn.Financials_long." localSheetId="6" hidden="1">{"IS",#N/A,FALSE,"Financials2 (Expanded)";"bsa",#N/A,FALSE,"Financials2 (Expanded)";"BS",#N/A,FALSE,"Financials2 (Expanded)";"CF",#N/A,FALSE,"Financials2 (Expanded)"}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ull._.Monty." localSheetId="0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2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3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localSheetId="6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localSheetId="0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localSheetId="2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localSheetId="3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localSheetId="6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leachår." localSheetId="0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wrn.gleachår." localSheetId="2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wrn.gleachår." localSheetId="3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wrn.gleachår." localSheetId="6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wrn.gleachår." hidden="1">{#N/A,#N/A,TRUE,"forside";#N/A,#N/A,TRUE,"Res_AOGT";#N/A,#N/A,TRUE,"Bal_AOGT";#N/A,#N/A,TRUE,"Kont_AOGT";#N/A,#N/A,TRUE,"Note 1-5";#N/A,#N/A,TRUE,"Note 6-9";#N/A,#N/A,TRUE,"Bal_note10-14";#N/A,#N/A,TRUE,"Note 15-16";#N/A,#N/A,TRUE,"Note 17-19";#N/A,#N/A,TRUE,"Note 19 forts.";#N/A,#N/A,TRUE,"Note 20-23";#N/A,#N/A,TRUE,"Nøkkeltall"}</definedName>
    <definedName name="wrn.holding." localSheetId="0" hidden="1">{#N/A,#N/A,FALSE,"forside";#N/A,#N/A,FALSE,"ResRegn.A-kons.";#N/A,#N/A,FALSE,"Bal3112.A-kons.";#N/A,#N/A,FALSE,"Kont.a.A-kons.";#N/A,#N/A,FALSE,"Note 4-10";#N/A,#N/A,FALSE,"Noter Balanse.A-kons.";#N/A,#N/A,FALSE,"Note 17-18.A-kons. ";#N/A,#N/A,FALSE,"Note 20-22.A-kons.";#N/A,#N/A,FALSE,"Note 23 A-kons.";#N/A,#N/A,FALSE,"Note 24-31.A-kons.";#N/A,#N/A,FALSE,"Nøkkeltall"}</definedName>
    <definedName name="wrn.holding." localSheetId="2" hidden="1">{#N/A,#N/A,FALSE,"forside";#N/A,#N/A,FALSE,"ResRegn.A-kons.";#N/A,#N/A,FALSE,"Bal3112.A-kons.";#N/A,#N/A,FALSE,"Kont.a.A-kons.";#N/A,#N/A,FALSE,"Note 4-10";#N/A,#N/A,FALSE,"Noter Balanse.A-kons.";#N/A,#N/A,FALSE,"Note 17-18.A-kons. ";#N/A,#N/A,FALSE,"Note 20-22.A-kons.";#N/A,#N/A,FALSE,"Note 23 A-kons.";#N/A,#N/A,FALSE,"Note 24-31.A-kons.";#N/A,#N/A,FALSE,"Nøkkeltall"}</definedName>
    <definedName name="wrn.holding." localSheetId="3" hidden="1">{#N/A,#N/A,FALSE,"forside";#N/A,#N/A,FALSE,"ResRegn.A-kons.";#N/A,#N/A,FALSE,"Bal3112.A-kons.";#N/A,#N/A,FALSE,"Kont.a.A-kons.";#N/A,#N/A,FALSE,"Note 4-10";#N/A,#N/A,FALSE,"Noter Balanse.A-kons.";#N/A,#N/A,FALSE,"Note 17-18.A-kons. ";#N/A,#N/A,FALSE,"Note 20-22.A-kons.";#N/A,#N/A,FALSE,"Note 23 A-kons.";#N/A,#N/A,FALSE,"Note 24-31.A-kons.";#N/A,#N/A,FALSE,"Nøkkeltall"}</definedName>
    <definedName name="wrn.holding." localSheetId="6" hidden="1">{#N/A,#N/A,FALSE,"forside";#N/A,#N/A,FALSE,"ResRegn.A-kons.";#N/A,#N/A,FALSE,"Bal3112.A-kons.";#N/A,#N/A,FALSE,"Kont.a.A-kons.";#N/A,#N/A,FALSE,"Note 4-10";#N/A,#N/A,FALSE,"Noter Balanse.A-kons.";#N/A,#N/A,FALSE,"Note 17-18.A-kons. ";#N/A,#N/A,FALSE,"Note 20-22.A-kons.";#N/A,#N/A,FALSE,"Note 23 A-kons.";#N/A,#N/A,FALSE,"Note 24-31.A-kons.";#N/A,#N/A,FALSE,"Nøkkeltall"}</definedName>
    <definedName name="wrn.holding." hidden="1">{#N/A,#N/A,FALSE,"forside";#N/A,#N/A,FALSE,"ResRegn.A-kons.";#N/A,#N/A,FALSE,"Bal3112.A-kons.";#N/A,#N/A,FALSE,"Kont.a.A-kons.";#N/A,#N/A,FALSE,"Note 4-10";#N/A,#N/A,FALSE,"Noter Balanse.A-kons.";#N/A,#N/A,FALSE,"Note 17-18.A-kons. ";#N/A,#N/A,FALSE,"Note 20-22.A-kons.";#N/A,#N/A,FALSE,"Note 23 A-kons.";#N/A,#N/A,FALSE,"Note 24-31.A-kons.";#N/A,#N/A,FALSE,"Nøkkeltall"}</definedName>
    <definedName name="wrn.impresión.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mpresión.1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wrn.INT.._.MELLOMV." localSheetId="0" hidden="1">{#N/A,#N/A,FALSE,"Skjema 6.5"}</definedName>
    <definedName name="wrn.INT.._.MELLOMV." localSheetId="2" hidden="1">{#N/A,#N/A,FALSE,"Skjema 6.5"}</definedName>
    <definedName name="wrn.INT.._.MELLOMV." localSheetId="3" hidden="1">{#N/A,#N/A,FALSE,"Skjema 6.5"}</definedName>
    <definedName name="wrn.INT.._.MELLOMV." localSheetId="6" hidden="1">{#N/A,#N/A,FALSE,"Skjema 6.5"}</definedName>
    <definedName name="wrn.INT.._.MELLOMV." hidden="1">{#N/A,#N/A,FALSE,"Skjema 6.5"}</definedName>
    <definedName name="wrn.Model." localSheetId="0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wrn.Model." localSheetId="2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wrn.Model." localSheetId="3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wrn.Model." localSheetId="6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wrn.Model." hidden="1">{#N/A,#N/A,TRUE,"TOC";#N/A,#N/A,TRUE,"Inputs";#N/A,#N/A,TRUE,"Debt";#N/A,#N/A,TRUE,"CashFlo";#N/A,#N/A,TRUE,"Prices";#N/A,#N/A,TRUE,"Operations";#N/A,#N/A,TRUE,"GAAP Income";#N/A,#N/A,TRUE,"GAAP Balance";#N/A,#N/A,TRUE,"D&amp;A";#N/A,#N/A,TRUE,"Revolving Working Capital";#N/A,#N/A,TRUE,"Work.Cap.";#N/A,#N/A,TRUE,"Tax Inputs";#N/A,#N/A,TRUE,"Ven Cash Flow";#N/A,#N/A,TRUE,"Ven Income Tax";#N/A,#N/A,TRUE,"Ven Vat";#N/A,#N/A,TRUE,"Ven Balance"}</definedName>
    <definedName name="wrn.Print." localSheetId="0" hidden="1">{"vi1",#N/A,FALSE,"Financial Statements";"vi2",#N/A,FALSE,"Financial Statements";#N/A,#N/A,FALSE,"DCF"}</definedName>
    <definedName name="wrn.Print." localSheetId="2" hidden="1">{"vi1",#N/A,FALSE,"Financial Statements";"vi2",#N/A,FALSE,"Financial Statements";#N/A,#N/A,FALSE,"DCF"}</definedName>
    <definedName name="wrn.Print." localSheetId="3" hidden="1">{"vi1",#N/A,FALSE,"Financial Statements";"vi2",#N/A,FALSE,"Financial Statements";#N/A,#N/A,FALSE,"DCF"}</definedName>
    <definedName name="wrn.Print." localSheetId="6" hidden="1">{"vi1",#N/A,FALSE,"Financial Statements";"vi2",#N/A,FALSE,"Financial Statements";#N/A,#N/A,FALSE,"DCF"}</definedName>
    <definedName name="wrn.Print." hidden="1">{"vi1",#N/A,FALSE,"Financial Statements";"vi2",#N/A,FALSE,"Financial Statements";#N/A,#N/A,FALSE,"DCF"}</definedName>
    <definedName name="wrn.Print._.Report." localSheetId="0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._.Report." localSheetId="2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._.Report." localSheetId="3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._.Report." localSheetId="6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._.Report." hidden="1">{"MPODE 1",#N/A,FALSE,"Scenarios";"CAPEX",#N/A,FALSE,"DEPRECIACIONES";"Trans Costs",#N/A,FALSE,"Transmission";"Trans Revenue",#N/A,FALSE,"Transmission";"Revenues Summary",#N/A,FALSE,"Revenues";"Assumptions General",#N/A,FALSE,"assumptions";"Assumptions Summary",#N/A,FALSE,"assumptions";"Flores 1",#N/A,FALSE,"assumptions";"Tebsa 4",#N/A,FALSE,"assumptions";"Tebsa 7",#N/A,FALSE,"assumptions";"Termoballenas 1",#N/A,FALSE,"assumptions";"Termoballenas 2",#N/A,FALSE,"assumptions";"Termochinu 5",#N/A,FALSE,"assumptions";"Termochinu 6",#N/A,FALSE,"assumptions";"Termochinu 7",#N/A,FALSE,"assumptions";"Termochinu 8",#N/A,FALSE,"assumptions";"Termoguajira 1",#N/A,FALSE,"assumptions";"Termoguajira 2",#N/A,FALSE,"assumptions";"Monetary gain",#N/A,FALSE,"capex &amp; dep";"Income Statement",#N/A,FALSE,"Fin Stmts";"Balance Sheet",#N/A,FALSE,"Fin Stmts";"Cash Flow",#N/A,FALSE,"Fin Stmts";"Labor Personnel\",#N/A,FALSE,"Labor";"TEBSA PPA",#N/A,FALSE,"TEBSA";"Free Cash Flow",#N/A,FALSE,"Valuation";"Valuation",#N/A,FALSE,"Valuation";#N/A,#N/A,FALSE,"Work Cap"}</definedName>
    <definedName name="wrn.PrintAll." localSheetId="0" hidden="1">{"PA1",#N/A,FALSE,"BORDMW";"pa2",#N/A,FALSE,"BORDMW";"PA3",#N/A,FALSE,"BORDMW";"PA4",#N/A,FALSE,"BORDMW"}</definedName>
    <definedName name="wrn.PrintAll." localSheetId="2" hidden="1">{"PA1",#N/A,FALSE,"BORDMW";"pa2",#N/A,FALSE,"BORDMW";"PA3",#N/A,FALSE,"BORDMW";"PA4",#N/A,FALSE,"BORDMW"}</definedName>
    <definedName name="wrn.PrintAll." localSheetId="3" hidden="1">{"PA1",#N/A,FALSE,"BORDMW";"pa2",#N/A,FALSE,"BORDMW";"PA3",#N/A,FALSE,"BORDMW";"PA4",#N/A,FALSE,"BORDMW"}</definedName>
    <definedName name="wrn.PrintAll." localSheetId="6" hidden="1">{"PA1",#N/A,FALSE,"BORDMW";"pa2",#N/A,FALSE,"BORDMW";"PA3",#N/A,FALSE,"BORDMW";"PA4",#N/A,FALSE,"BORDMW"}</definedName>
    <definedName name="wrn.PrintAll." hidden="1">{"PA1",#N/A,FALSE,"BORDMW";"pa2",#N/A,FALSE,"BORDMW";"PA3",#N/A,FALSE,"BORDMW";"PA4",#N/A,FALSE,"BORDMW"}</definedName>
    <definedName name="wrn.Proforma._.1." localSheetId="0" hidden="1">{"side1",#N/A,FALSE,"ResRegn.A-kons.";"Side2",#N/A,FALSE,"Bal3112.A-kons."}</definedName>
    <definedName name="wrn.Proforma._.1." localSheetId="2" hidden="1">{"side1",#N/A,FALSE,"ResRegn.A-kons.";"Side2",#N/A,FALSE,"Bal3112.A-kons."}</definedName>
    <definedName name="wrn.Proforma._.1." localSheetId="3" hidden="1">{"side1",#N/A,FALSE,"ResRegn.A-kons.";"Side2",#N/A,FALSE,"Bal3112.A-kons."}</definedName>
    <definedName name="wrn.Proforma._.1." localSheetId="6" hidden="1">{"side1",#N/A,FALSE,"ResRegn.A-kons.";"Side2",#N/A,FALSE,"Bal3112.A-kons."}</definedName>
    <definedName name="wrn.Proforma._.1." hidden="1">{"side1",#N/A,FALSE,"ResRegn.A-kons.";"Side2",#N/A,FALSE,"Bal3112.A-kons."}</definedName>
    <definedName name="wrn.Quadros._.relatório." localSheetId="0" hidden="1">{#N/A,#N/A,FALSE,"QD_F1 Invest Detalhado";#N/A,#N/A,FALSE,"QD_F3 Invest_Comparado";#N/A,#N/A,FALSE,"QD_B Trafego";#N/A,#N/A,FALSE,"QD_D0 Custos Operacionais";#N/A,#N/A,FALSE,"QD_C Receita";#N/A,#N/A,FALSE,"QD_D Custos";#N/A,#N/A,FALSE,"QD_E Resultado";#N/A,#N/A,FALSE,"QD_G Fluxo Caixa"}</definedName>
    <definedName name="wrn.Quadros._.relatório." localSheetId="2" hidden="1">{#N/A,#N/A,FALSE,"QD_F1 Invest Detalhado";#N/A,#N/A,FALSE,"QD_F3 Invest_Comparado";#N/A,#N/A,FALSE,"QD_B Trafego";#N/A,#N/A,FALSE,"QD_D0 Custos Operacionais";#N/A,#N/A,FALSE,"QD_C Receita";#N/A,#N/A,FALSE,"QD_D Custos";#N/A,#N/A,FALSE,"QD_E Resultado";#N/A,#N/A,FALSE,"QD_G Fluxo Caixa"}</definedName>
    <definedName name="wrn.Quadros._.relatório." localSheetId="3" hidden="1">{#N/A,#N/A,FALSE,"QD_F1 Invest Detalhado";#N/A,#N/A,FALSE,"QD_F3 Invest_Comparado";#N/A,#N/A,FALSE,"QD_B Trafego";#N/A,#N/A,FALSE,"QD_D0 Custos Operacionais";#N/A,#N/A,FALSE,"QD_C Receita";#N/A,#N/A,FALSE,"QD_D Custos";#N/A,#N/A,FALSE,"QD_E Resultado";#N/A,#N/A,FALSE,"QD_G Fluxo Caixa"}</definedName>
    <definedName name="wrn.Quadros._.relatório." localSheetId="6" hidden="1">{#N/A,#N/A,FALSE,"QD_F1 Invest Detalhado";#N/A,#N/A,FALSE,"QD_F3 Invest_Comparado";#N/A,#N/A,FALSE,"QD_B Trafego";#N/A,#N/A,FALSE,"QD_D0 Custos Operacionais";#N/A,#N/A,FALSE,"QD_C Receita";#N/A,#N/A,FALSE,"QD_D Custos";#N/A,#N/A,FALSE,"QD_E Resultado";#N/A,#N/A,FALSE,"QD_G Fluxo Caixa"}</definedName>
    <definedName name="wrn.Quadros._.relatório." hidden="1">{#N/A,#N/A,FALSE,"QD_F1 Invest Detalhado";#N/A,#N/A,FALSE,"QD_F3 Invest_Comparado";#N/A,#N/A,FALSE,"QD_B Trafego";#N/A,#N/A,FALSE,"QD_D0 Custos Operacionais";#N/A,#N/A,FALSE,"QD_C Receita";#N/A,#N/A,FALSE,"QD_D Custos";#N/A,#N/A,FALSE,"QD_E Resultado";#N/A,#N/A,FALSE,"QD_G Fluxo Caixa"}</definedName>
    <definedName name="wrn.reg" localSheetId="0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wrn.reg" localSheetId="2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wrn.reg" localSheetId="3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wrn.reg" localSheetId="6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wrn.reg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wrn.Regn95.xls." localSheetId="0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wrn.Regn95.xls." localSheetId="2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wrn.Regn95.xls." localSheetId="3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wrn.Regn95.xls." localSheetId="6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wrn.Regn95.xls." hidden="1">{#N/A,#N/A,FALSE,"ResRegn.A-kons.";#N/A,#N/A,FALSE,"Bal3112.A-kons.";#N/A,#N/A,FALSE,"Kont.a.A-kons.";#N/A,#N/A,FALSE,"Kont.a.A-kons.";#N/A,#N/A,FALSE,"Del av Note 9";#N/A,#N/A,FALSE,"Noter Balanse.A-kons.";#N/A,#N/A,FALSE,"Note 18-19.A-kons.";#N/A,#N/A,FALSE,"Note 20-1.A-kons.";#N/A,#N/A,FALSE,"Note 20-2.A-kons.";#N/A,#N/A,FALSE,"Note 21-22-23.A-kons.";#N/A,#N/A,FALSE,"Note 25-28.A-kons.";#N/A,#N/A,FALSE,"Note 23-24.A-kons.";#N/A,#N/A,FALSE,"Kont.a.A-kons.";#N/A,#N/A,FALSE,"Note11-12";#N/A,#N/A,FALSE,"Noter res.regn.A-kons. ";#N/A,#N/A,FALSE,"Note 29-30.A-kons.";#N/A,#N/A,FALSE,"Note 31-33.A-kons.";#N/A,#N/A,FALSE,"Note 34-35.A-kons."}</definedName>
    <definedName name="wrn.RegnAker.xls." localSheetId="0" hidden="1">{#N/A,#N/A,FALSE,"Res.regn.Aker a.s";#N/A,#N/A,FALSE,"Balanse3112.Aker a.s";#N/A,#N/A,FALSE,"Kont.anal.Aker a.s ";#N/A,#N/A,FALSE,"Noter 1-2.Aker a.s";#N/A,#N/A,FALSE,"Noter 3-7.Aker a.s";#N/A,#N/A,FALSE,"Rev.beretning 95"}</definedName>
    <definedName name="wrn.RegnAker.xls." localSheetId="2" hidden="1">{#N/A,#N/A,FALSE,"Res.regn.Aker a.s";#N/A,#N/A,FALSE,"Balanse3112.Aker a.s";#N/A,#N/A,FALSE,"Kont.anal.Aker a.s ";#N/A,#N/A,FALSE,"Noter 1-2.Aker a.s";#N/A,#N/A,FALSE,"Noter 3-7.Aker a.s";#N/A,#N/A,FALSE,"Rev.beretning 95"}</definedName>
    <definedName name="wrn.RegnAker.xls." localSheetId="3" hidden="1">{#N/A,#N/A,FALSE,"Res.regn.Aker a.s";#N/A,#N/A,FALSE,"Balanse3112.Aker a.s";#N/A,#N/A,FALSE,"Kont.anal.Aker a.s ";#N/A,#N/A,FALSE,"Noter 1-2.Aker a.s";#N/A,#N/A,FALSE,"Noter 3-7.Aker a.s";#N/A,#N/A,FALSE,"Rev.beretning 95"}</definedName>
    <definedName name="wrn.RegnAker.xls." localSheetId="6" hidden="1">{#N/A,#N/A,FALSE,"Res.regn.Aker a.s";#N/A,#N/A,FALSE,"Balanse3112.Aker a.s";#N/A,#N/A,FALSE,"Kont.anal.Aker a.s ";#N/A,#N/A,FALSE,"Noter 1-2.Aker a.s";#N/A,#N/A,FALSE,"Noter 3-7.Aker a.s";#N/A,#N/A,FALSE,"Rev.beretning 95"}</definedName>
    <definedName name="wrn.RegnAker.xls." hidden="1">{#N/A,#N/A,FALSE,"Res.regn.Aker a.s";#N/A,#N/A,FALSE,"Balanse3112.Aker a.s";#N/A,#N/A,FALSE,"Kont.anal.Aker a.s ";#N/A,#N/A,FALSE,"Noter 1-2.Aker a.s";#N/A,#N/A,FALSE,"Noter 3-7.Aker a.s";#N/A,#N/A,FALSE,"Rev.beretning 95"}</definedName>
    <definedName name="wrn.sales." localSheetId="0" hidden="1">{"sales",#N/A,FALSE,"Sales";"sales existing",#N/A,FALSE,"Sales";"sales rd1",#N/A,FALSE,"Sales";"sales rd2",#N/A,FALSE,"Sales"}</definedName>
    <definedName name="wrn.sales." localSheetId="2" hidden="1">{"sales",#N/A,FALSE,"Sales";"sales existing",#N/A,FALSE,"Sales";"sales rd1",#N/A,FALSE,"Sales";"sales rd2",#N/A,FALSE,"Sales"}</definedName>
    <definedName name="wrn.sales." localSheetId="3" hidden="1">{"sales",#N/A,FALSE,"Sales";"sales existing",#N/A,FALSE,"Sales";"sales rd1",#N/A,FALSE,"Sales";"sales rd2",#N/A,FALSE,"Sales"}</definedName>
    <definedName name="wrn.sales." localSheetId="6" hidden="1">{"sales",#N/A,FALSE,"Sales";"sales existing",#N/A,FALSE,"Sales";"sales rd1",#N/A,FALSE,"Sales";"sales rd2",#N/A,FALSE,"Sales"}</definedName>
    <definedName name="wrn.sales." hidden="1">{"sales",#N/A,FALSE,"Sales";"sales existing",#N/A,FALSE,"Sales";"sales rd1",#N/A,FALSE,"Sales";"sales rd2",#N/A,FALSE,"Sales"}</definedName>
    <definedName name="wrn.SHORT." localSheetId="0" hidden="1">{"CREDIT STATISTICS",#N/A,FALSE,"STATS";"CF_AND_IS",#N/A,FALSE,"PLAN";"BALSHEET",#N/A,FALSE,"BALANCE SHEET"}</definedName>
    <definedName name="wrn.SHORT." localSheetId="2" hidden="1">{"CREDIT STATISTICS",#N/A,FALSE,"STATS";"CF_AND_IS",#N/A,FALSE,"PLAN";"BALSHEET",#N/A,FALSE,"BALANCE SHEET"}</definedName>
    <definedName name="wrn.SHORT." localSheetId="3" hidden="1">{"CREDIT STATISTICS",#N/A,FALSE,"STATS";"CF_AND_IS",#N/A,FALSE,"PLAN";"BALSHEET",#N/A,FALSE,"BALANCE SHEET"}</definedName>
    <definedName name="wrn.SHORT." localSheetId="6" hidden="1">{"CREDIT STATISTICS",#N/A,FALSE,"STATS";"CF_AND_IS",#N/A,FALSE,"PLAN";"BALSHEET",#N/A,FALSE,"BALANCE SHEET"}</definedName>
    <definedName name="wrn.SHORT." hidden="1">{"CREDIT STATISTICS",#N/A,FALSE,"STATS";"CF_AND_IS",#N/A,FALSE,"PLAN";"BALSHEET",#N/A,FALSE,"BALANCE SHEET"}</definedName>
    <definedName name="wrn.SUMMARY." localSheetId="0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MMARY." localSheetId="2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MMARY." localSheetId="3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MMARY." localSheetId="6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SUMMARY." hidden="1">{"SUMMARY",#N/A,TRUE,"RIGGIN INCR";"SUMMARY",#N/A,TRUE,"DEAN";"SUMMARY",#N/A,TRUE,"GAWRYS";"SUMMARY",#N/A,TRUE,"RUSSO GBVS";"SUMMARY",#N/A,TRUE,"RUSSO WW";"SUMMARY",#N/A,TRUE,"RUSSO TOTAL ";"SUMMARY",#N/A,TRUE,"BOUCHARD";"SUMMARY",#N/A,TRUE,"ZECCA";"SUMMARY",#N/A,TRUE,"RIGGIN TOTAL";"SUMMARY",#N/A,TRUE,"REGLI INCR";"SUMMARY",#N/A,TRUE,"SUSKI";"SUMMARY",#N/A,TRUE,"JOHNSON";"SUMMARY",#N/A,TRUE,"CONN";"SUMMARY",#N/A,TRUE,"REGLI TOTAL";"SUMMARY",#N/A,TRUE,"BROWN";"SUMMARY",#N/A,TRUE,"DENIGRIS INC";"SUMMARY",#N/A,TRUE,"DeNIGRIS TOTAL";"IS",#N/A,TRUE,"INC ST"}</definedName>
    <definedName name="wrn.TARGET._.DCF." localSheetId="0" hidden="1">{"targetdcf",#N/A,FALSE,"Merger consequences";"TARGETASSU",#N/A,FALSE,"Merger consequences";"TERMINAL VALUE",#N/A,FALSE,"Merger consequences"}</definedName>
    <definedName name="wrn.TARGET._.DCF." localSheetId="2" hidden="1">{"targetdcf",#N/A,FALSE,"Merger consequences";"TARGETASSU",#N/A,FALSE,"Merger consequences";"TERMINAL VALUE",#N/A,FALSE,"Merger consequences"}</definedName>
    <definedName name="wrn.TARGET._.DCF." localSheetId="3" hidden="1">{"targetdcf",#N/A,FALSE,"Merger consequences";"TARGETASSU",#N/A,FALSE,"Merger consequences";"TERMINAL VALUE",#N/A,FALSE,"Merger consequences"}</definedName>
    <definedName name="wrn.TARGET._.DCF." localSheetId="6" hidden="1">{"targetdcf",#N/A,FALSE,"Merger consequences";"TARGETASSU",#N/A,FALSE,"Merger consequences";"TERMINAL VALUE",#N/A,FALSE,"Merger consequences"}</definedName>
    <definedName name="wrn.TARGET._.DCF." hidden="1">{"targetdcf",#N/A,FALSE,"Merger consequences";"TARGETASSU",#N/A,FALSE,"Merger consequences";"TERMINAL VALUE",#N/A,FALSE,"Merger consequences"}</definedName>
    <definedName name="wrn.test" localSheetId="0" hidden="1">{"test",#N/A,FALSE,"ResRegn.A-kons.";"test",#N/A,FALSE,"Note11-12";"test1",#N/A,FALSE,"Note11-12"}</definedName>
    <definedName name="wrn.test" localSheetId="2" hidden="1">{"test",#N/A,FALSE,"ResRegn.A-kons.";"test",#N/A,FALSE,"Note11-12";"test1",#N/A,FALSE,"Note11-12"}</definedName>
    <definedName name="wrn.test" localSheetId="3" hidden="1">{"test",#N/A,FALSE,"ResRegn.A-kons.";"test",#N/A,FALSE,"Note11-12";"test1",#N/A,FALSE,"Note11-12"}</definedName>
    <definedName name="wrn.test" localSheetId="6" hidden="1">{"test",#N/A,FALSE,"ResRegn.A-kons.";"test",#N/A,FALSE,"Note11-12";"test1",#N/A,FALSE,"Note11-12"}</definedName>
    <definedName name="wrn.test" hidden="1">{"test",#N/A,FALSE,"ResRegn.A-kons.";"test",#N/A,FALSE,"Note11-12";"test1",#N/A,FALSE,"Note11-12"}</definedName>
    <definedName name="wrn.test2." localSheetId="0" hidden="1">{"test",#N/A,FALSE,"ResRegn.A-kons.";"test",#N/A,FALSE,"Note11-12";"test1",#N/A,FALSE,"Note11-12"}</definedName>
    <definedName name="wrn.test2." localSheetId="2" hidden="1">{"test",#N/A,FALSE,"ResRegn.A-kons.";"test",#N/A,FALSE,"Note11-12";"test1",#N/A,FALSE,"Note11-12"}</definedName>
    <definedName name="wrn.test2." localSheetId="3" hidden="1">{"test",#N/A,FALSE,"ResRegn.A-kons.";"test",#N/A,FALSE,"Note11-12";"test1",#N/A,FALSE,"Note11-12"}</definedName>
    <definedName name="wrn.test2." localSheetId="6" hidden="1">{"test",#N/A,FALSE,"ResRegn.A-kons.";"test",#N/A,FALSE,"Note11-12";"test1",#N/A,FALSE,"Note11-12"}</definedName>
    <definedName name="wrn.test2." hidden="1">{"test",#N/A,FALSE,"ResRegn.A-kons.";"test",#N/A,FALSE,"Note11-12";"test1",#N/A,FALSE,"Note11-12"}</definedName>
    <definedName name="wrn.todo." localSheetId="0" hidden="1">{"Caja",#N/A,TRUE,"P&amp;G BG";"PyG",#N/A,TRUE,"P&amp;G BG";"Balance",#N/A,TRUE,"P&amp;G BG"}</definedName>
    <definedName name="wrn.todo." localSheetId="2" hidden="1">{"Caja",#N/A,TRUE,"P&amp;G BG";"PyG",#N/A,TRUE,"P&amp;G BG";"Balance",#N/A,TRUE,"P&amp;G BG"}</definedName>
    <definedName name="wrn.todo." localSheetId="3" hidden="1">{"Caja",#N/A,TRUE,"P&amp;G BG";"PyG",#N/A,TRUE,"P&amp;G BG";"Balance",#N/A,TRUE,"P&amp;G BG"}</definedName>
    <definedName name="wrn.todo." localSheetId="6" hidden="1">{"Caja",#N/A,TRUE,"P&amp;G BG";"PyG",#N/A,TRUE,"P&amp;G BG";"Balance",#N/A,TRUE,"P&amp;G BG"}</definedName>
    <definedName name="wrn.todo." hidden="1">{"Caja",#N/A,TRUE,"P&amp;G BG";"PyG",#N/A,TRUE,"P&amp;G BG";"Balance",#N/A,TRUE,"P&amp;G BG"}</definedName>
    <definedName name="wrn.Utdr_div.xls." localSheetId="0" hidden="1">{#N/A,#N/A,FALSE,"REGNSKAPSUTDRAG DIVISJON";#N/A,#N/A,FALSE,"Nøkkeltall"}</definedName>
    <definedName name="wrn.Utdr_div.xls." localSheetId="2" hidden="1">{#N/A,#N/A,FALSE,"REGNSKAPSUTDRAG DIVISJON";#N/A,#N/A,FALSE,"Nøkkeltall"}</definedName>
    <definedName name="wrn.Utdr_div.xls." localSheetId="3" hidden="1">{#N/A,#N/A,FALSE,"REGNSKAPSUTDRAG DIVISJON";#N/A,#N/A,FALSE,"Nøkkeltall"}</definedName>
    <definedName name="wrn.Utdr_div.xls." localSheetId="6" hidden="1">{#N/A,#N/A,FALSE,"REGNSKAPSUTDRAG DIVISJON";#N/A,#N/A,FALSE,"Nøkkeltall"}</definedName>
    <definedName name="wrn.Utdr_div.xls." hidden="1">{#N/A,#N/A,FALSE,"REGNSKAPSUTDRAG DIVISJON";#N/A,#N/A,FALSE,"Nøkkeltall"}</definedName>
    <definedName name="wrn.uuu" localSheetId="0" hidden="1">{"side1",#N/A,FALSE,"ResRegn.A-kons.";"Side2",#N/A,FALSE,"Bal3112.A-kons."}</definedName>
    <definedName name="wrn.uuu" localSheetId="2" hidden="1">{"side1",#N/A,FALSE,"ResRegn.A-kons.";"Side2",#N/A,FALSE,"Bal3112.A-kons."}</definedName>
    <definedName name="wrn.uuu" localSheetId="3" hidden="1">{"side1",#N/A,FALSE,"ResRegn.A-kons.";"Side2",#N/A,FALSE,"Bal3112.A-kons."}</definedName>
    <definedName name="wrn.uuu" localSheetId="6" hidden="1">{"side1",#N/A,FALSE,"ResRegn.A-kons.";"Side2",#N/A,FALSE,"Bal3112.A-kons."}</definedName>
    <definedName name="wrn.uuu" hidden="1">{"side1",#N/A,FALSE,"ResRegn.A-kons.";"Side2",#N/A,FALSE,"Bal3112.A-kons."}</definedName>
    <definedName name="wrn.VENTAS." localSheetId="0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" localSheetId="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" localSheetId="6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" localSheetId="0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" localSheetId="2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" localSheetId="3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" localSheetId="6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ventas.1" hidden="1">{"VENTAS1",#N/A,FALSE,"VENTAS";"VENTAS2",#N/A,FALSE,"VENTAS";"VENTAS3",#N/A,FALSE,"VENTAS";"VENTAS4",#N/A,FALSE,"VENTAS";"VENTAS5",#N/A,FALSE,"VENTAS";"VENTAS6",#N/A,FALSE,"VENTAS";"VENTAS7",#N/A,FALSE,"VENTAS";"VENTAS8",#N/A,FALSE,"VENTAS"}</definedName>
    <definedName name="wrn.Wacc." localSheetId="0" hidden="1">{"Area1",#N/A,FALSE,"OREWACC";"Area2",#N/A,FALSE,"OREWACC"}</definedName>
    <definedName name="wrn.Wacc." localSheetId="2" hidden="1">{"Area1",#N/A,FALSE,"OREWACC";"Area2",#N/A,FALSE,"OREWACC"}</definedName>
    <definedName name="wrn.Wacc." localSheetId="3" hidden="1">{"Area1",#N/A,FALSE,"OREWACC";"Area2",#N/A,FALSE,"OREWACC"}</definedName>
    <definedName name="wrn.Wacc." localSheetId="6" hidden="1">{"Area1",#N/A,FALSE,"OREWACC";"Area2",#N/A,FALSE,"OREWACC"}</definedName>
    <definedName name="wrn.Wacc." hidden="1">{"Area1",#N/A,FALSE,"OREWACC";"Area2",#N/A,FALSE,"OREWACC"}</definedName>
    <definedName name="wrn.Wright." localSheetId="0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wrn.Wright." localSheetId="2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wrn.Wright." localSheetId="3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wrn.Wright." localSheetId="6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wrn.Wright." hidden="1">{#N/A,#N/A,FALSE,"Documentation";#N/A,#N/A,FALSE,"ROR";#N/A,#N/A,FALSE,"Projected Income";#N/A,#N/A,FALSE,"Historical Income";#N/A,#N/A,FALSE,"Historical BS";#N/A,#N/A,FALSE,"Backlog";#N/A,#N/A,FALSE,"Inventory";#N/A,#N/A,FALSE,"Technology";#N/A,#N/A,FALSE,"Trademarks";#N/A,#N/A,FALSE,"Workforce";#N/A,#N/A,FALSE,"Distribution";#N/A,#N/A,FALSE,"Contracts";#N/A,#N/A,FALSE,"Distribution Lifeing";#N/A,#N/A,FALSE,"Tax Amortization - higher";#N/A,#N/A,FALSE,"Residual Analysis";#N/A,#N/A,FALSE,"Tax Amortization - 15%";#N/A,#N/A,FALSE,"1999 Income Statements"}</definedName>
    <definedName name="wvu.Print_Todo." localSheetId="0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" localSheetId="2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" localSheetId="3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" localSheetId="6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Print_Todo." hidden="1">{TRUE,TRUE,-1.25,-15.5,484.5,276.75,FALSE,TRUE,TRUE,TRUE,0,1,1,300,1,1.96296296296296,1.15384615384615,4,TRUE,TRUE,3,TRUE,1,FALSE,75,"Swvu.Print_Todo.","ACwvu.Print_Todo.",#N/A,FALSE,FALSE,0,0,0,0,2,"","",FALSE,FALSE,TRUE,FALSE,1,#N/A,2,10,"=R1C1:R636C40",FALSE,#N/A,#N/A,FALSE,FALSE,FALSE,9,300,300,FALSE,TRUE,TRUE,TRUE,TRUE}</definedName>
    <definedName name="wvu.Socios._.95." localSheetId="0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" localSheetId="2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" localSheetId="3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" localSheetId="6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wvu.Socios._.95." hidden="1">{TRUE,TRUE,-1.25,-15.5,484.5,276.75,FALSE,TRUE,TRUE,TRUE,0,1,#N/A,1,#N/A,6.625,18.0588235294118,1,FALSE,FALSE,3,TRUE,1,FALSE,100,"Swvu.Socios._.95.","ACwvu.Socios._.95.",#N/A,FALSE,FALSE,0.78740157480315,0.78740157480315,0.984251968503937,0.984251968503937,2,"","&amp;L&amp;F&amp;C&amp;A&amp;R&amp;D",TRUE,FALSE,FALSE,FALSE,1,#N/A,1,1,"=R1C1:R14C15",FALSE,#N/A,"Cwvu.Socios._.95.",FALSE,FALSE,FALSE,9,65532,65532,FALSE,FALSE,TRUE,TRUE,TRUE}</definedName>
    <definedName name="XREF_COLUMN_1" localSheetId="6" hidden="1">#REF!</definedName>
    <definedName name="XREF_COLUMN_1" hidden="1">#REF!</definedName>
    <definedName name="XRefColumnsCount" hidden="1">2</definedName>
    <definedName name="XRefCopy1" localSheetId="6" hidden="1">#REF!</definedName>
    <definedName name="XRefCopy1Row" hidden="1">#REF!</definedName>
    <definedName name="XRefCopy2" hidden="1">'[7]Mutação do PL Trimestral'!#REF!</definedName>
    <definedName name="XRefCopyRangeCount" hidden="1">3</definedName>
    <definedName name="XRefPasteRangeCount" hidden="1">7</definedName>
    <definedName name="xx" localSheetId="0" hidden="1">{"'Database'!$A$1:$F$130"}</definedName>
    <definedName name="xx" localSheetId="2" hidden="1">{"'Database'!$A$1:$F$130"}</definedName>
    <definedName name="xx" localSheetId="3" hidden="1">{"'Database'!$A$1:$F$130"}</definedName>
    <definedName name="xx" localSheetId="6" hidden="1">{"'Database'!$A$1:$F$130"}</definedName>
    <definedName name="xx" hidden="1">{"'Database'!$A$1:$F$130"}</definedName>
    <definedName name="xxxx" localSheetId="0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xx" localSheetId="2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xx" localSheetId="3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xx" localSheetId="6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xxxx" hidden="1">{"page21",#N/A,FALSE,"TranSideco";"page20",#N/A,FALSE,"Coven.";"page19",#N/A,FALSE,"Comparac.";"page18",#N/A,FALSE,"Comparac.";"page17",#N/A,FALSE,"EvolDotac.";"page16",#N/A,FALSE,"Eco-Fin";"page15",#N/A,FALSE,"Eco-Fin";"page14",#N/A,FALSE,"Inversiones";"page13",#N/A,FALSE,"Inversiones";"page12",#N/A,FALSE,"Eco-Fin";"page11",#N/A,FALSE,"Eco-Fin";"page10",#N/A,FALSE,"Eco-Fin";"page9",#N/A,FALSE,"Eco-Fin";"page8",#N/A,FALSE,"Eco-Fin";"page7",#N/A,FALSE,"Eco-Fin";"page6",#N/A,FALSE,"Eco-Fin";"pageventas4",#N/A,FALSE,"Eco-Fin";"pageventas3",#N/A,FALSE,"Eco-Fin";"page5",#N/A,FALSE,"Eco-Fin";"page4",#N/A,FALSE,"Eco-Fin";"page3",#N/A,FALSE,"Eco-Fin";"page2",#N/A,FALSE,"Eco-Fin";"page1",#N/A,FALSE,"Eco-Fin";"cara1",#N/A,FALSE,"Carátula"}</definedName>
    <definedName name="Z_60DF8B29_1C1F_4B50_BDA8_B8E0C7DD04C3_.wvu.Cols" hidden="1">[8]Jurídico!$D$1:$D$65536,[8]Jurídico!$F$1:$K$65536</definedName>
    <definedName name="Z_E3FFE9E0_6C4F_4FB4_A56E_FBE96871B5C8_.wvu.Cols" hidden="1">[8]Jurídico!$D$1:$D$65536,[8]Jurídico!$F$1:$K$65536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6" l="1"/>
  <c r="G54" i="9"/>
  <c r="E54" i="9" s="1"/>
  <c r="AD51" i="12"/>
  <c r="AE51" i="12" s="1"/>
  <c r="AF51" i="12" s="1"/>
  <c r="AG51" i="12" s="1"/>
  <c r="AH51" i="12" s="1"/>
  <c r="AI51" i="12" s="1"/>
  <c r="AJ51" i="12" s="1"/>
  <c r="AC50" i="12"/>
  <c r="AD50" i="12" s="1"/>
  <c r="AE50" i="12" s="1"/>
  <c r="AF50" i="12" s="1"/>
  <c r="AG50" i="12" s="1"/>
  <c r="AH50" i="12" s="1"/>
  <c r="AI50" i="12" s="1"/>
  <c r="AJ50" i="12" s="1"/>
  <c r="AB49" i="12"/>
  <c r="AC49" i="12" s="1"/>
  <c r="AD49" i="12" s="1"/>
  <c r="AE49" i="12" s="1"/>
  <c r="AF49" i="12" s="1"/>
  <c r="AG49" i="12" s="1"/>
  <c r="AH49" i="12" s="1"/>
  <c r="AI49" i="12" s="1"/>
  <c r="AJ49" i="12" s="1"/>
  <c r="AI56" i="12"/>
  <c r="AJ56" i="12" s="1"/>
  <c r="M34" i="12"/>
  <c r="J31" i="12"/>
  <c r="I30" i="12"/>
  <c r="E28" i="12"/>
  <c r="E30" i="12"/>
  <c r="E31" i="12"/>
  <c r="J8" i="12"/>
  <c r="H6" i="12"/>
  <c r="I6" i="12"/>
  <c r="J6" i="12"/>
  <c r="K6" i="12"/>
  <c r="L6" i="12"/>
  <c r="M6" i="12"/>
  <c r="N7" i="12"/>
  <c r="N8" i="12"/>
  <c r="N9" i="12"/>
  <c r="N10" i="12"/>
  <c r="Q7" i="12"/>
  <c r="R7" i="12"/>
  <c r="S7" i="12"/>
  <c r="T7" i="12"/>
  <c r="U7" i="12"/>
  <c r="V7" i="12"/>
  <c r="W7" i="12"/>
  <c r="Q8" i="12"/>
  <c r="R8" i="12"/>
  <c r="S8" i="12"/>
  <c r="T8" i="12"/>
  <c r="U8" i="12"/>
  <c r="V8" i="12"/>
  <c r="W8" i="12"/>
  <c r="Q9" i="12"/>
  <c r="R9" i="12"/>
  <c r="S9" i="12"/>
  <c r="T9" i="12"/>
  <c r="U9" i="12"/>
  <c r="V9" i="12"/>
  <c r="W9" i="12"/>
  <c r="Q10" i="12"/>
  <c r="R10" i="12"/>
  <c r="S10" i="12"/>
  <c r="T10" i="12"/>
  <c r="U10" i="12"/>
  <c r="V10" i="12"/>
  <c r="W10" i="12"/>
  <c r="X10" i="12"/>
  <c r="X7" i="12"/>
  <c r="X8" i="12"/>
  <c r="X9" i="12"/>
  <c r="Y10" i="12"/>
  <c r="Y9" i="12"/>
  <c r="Y7" i="12"/>
  <c r="E10" i="12"/>
  <c r="E9" i="12"/>
  <c r="O7" i="12"/>
  <c r="E7" i="12"/>
  <c r="E8" i="12"/>
  <c r="P8" i="12"/>
  <c r="Z8" i="12"/>
  <c r="AF8" i="12"/>
  <c r="O10" i="12"/>
  <c r="O9" i="12"/>
  <c r="AK18" i="3"/>
  <c r="AE18" i="3"/>
  <c r="AD20" i="3"/>
  <c r="AD19" i="3"/>
  <c r="AD17" i="3"/>
  <c r="U18" i="3"/>
  <c r="T20" i="3"/>
  <c r="T19" i="3"/>
  <c r="T17" i="3"/>
  <c r="O18" i="3"/>
  <c r="F54" i="9" l="1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J16" i="3"/>
  <c r="J15" i="3"/>
  <c r="H42" i="3"/>
  <c r="H40" i="3"/>
  <c r="H41" i="3"/>
  <c r="H43" i="3"/>
  <c r="H44" i="3"/>
  <c r="H45" i="3"/>
  <c r="H39" i="3"/>
  <c r="G46" i="3"/>
  <c r="G39" i="3"/>
  <c r="H46" i="3" l="1"/>
  <c r="G52" i="9" l="1"/>
  <c r="F36" i="6" l="1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Y36" i="6"/>
  <c r="Z36" i="6"/>
  <c r="AA36" i="6"/>
  <c r="AB36" i="6"/>
  <c r="AC36" i="6"/>
  <c r="AD36" i="6"/>
  <c r="AE36" i="6"/>
  <c r="AF36" i="6"/>
  <c r="AG36" i="6"/>
  <c r="AH36" i="6"/>
  <c r="E36" i="6"/>
  <c r="D33" i="6"/>
  <c r="AJ23" i="12" l="1"/>
  <c r="AI23" i="12"/>
  <c r="AH23" i="12"/>
  <c r="AG23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AJ22" i="12"/>
  <c r="AI22" i="12"/>
  <c r="AH22" i="12"/>
  <c r="AG22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AJ21" i="12"/>
  <c r="AI21" i="12"/>
  <c r="AH21" i="12"/>
  <c r="AG21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AJ20" i="12"/>
  <c r="AI20" i="12"/>
  <c r="AH20" i="12"/>
  <c r="AG20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AJ19" i="12"/>
  <c r="AI19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G6" i="12"/>
  <c r="F6" i="12"/>
  <c r="E6" i="12"/>
  <c r="AH3" i="12"/>
  <c r="AJ16" i="12" s="1"/>
  <c r="AG3" i="12"/>
  <c r="AI16" i="12" s="1"/>
  <c r="AF3" i="12"/>
  <c r="AH16" i="12" s="1"/>
  <c r="AE3" i="12"/>
  <c r="AG16" i="12" s="1"/>
  <c r="AD3" i="12"/>
  <c r="AF16" i="12" s="1"/>
  <c r="AC3" i="12"/>
  <c r="AE16" i="12" s="1"/>
  <c r="C52" i="12" s="1"/>
  <c r="AB3" i="12"/>
  <c r="AD16" i="12" s="1"/>
  <c r="AA3" i="12"/>
  <c r="AC16" i="12" s="1"/>
  <c r="Z3" i="12"/>
  <c r="AB16" i="12" s="1"/>
  <c r="Y3" i="12"/>
  <c r="AA16" i="12" s="1"/>
  <c r="X3" i="12"/>
  <c r="Z16" i="12" s="1"/>
  <c r="W3" i="12"/>
  <c r="Y16" i="12" s="1"/>
  <c r="V3" i="12"/>
  <c r="X16" i="12" s="1"/>
  <c r="U3" i="12"/>
  <c r="W16" i="12" s="1"/>
  <c r="T3" i="12"/>
  <c r="V16" i="12" s="1"/>
  <c r="S3" i="12"/>
  <c r="U16" i="12" s="1"/>
  <c r="R3" i="12"/>
  <c r="T16" i="12" s="1"/>
  <c r="C41" i="12" s="1"/>
  <c r="Q3" i="12"/>
  <c r="S16" i="12" s="1"/>
  <c r="C40" i="12" s="1"/>
  <c r="P3" i="12"/>
  <c r="R16" i="12" s="1"/>
  <c r="O3" i="12"/>
  <c r="Q16" i="12" s="1"/>
  <c r="N3" i="12"/>
  <c r="P16" i="12" s="1"/>
  <c r="M3" i="12"/>
  <c r="O16" i="12" s="1"/>
  <c r="L3" i="12"/>
  <c r="N16" i="12" s="1"/>
  <c r="K3" i="12"/>
  <c r="M16" i="12" s="1"/>
  <c r="J3" i="12"/>
  <c r="L16" i="12" s="1"/>
  <c r="I3" i="12"/>
  <c r="K16" i="12" s="1"/>
  <c r="H3" i="12"/>
  <c r="J16" i="12" s="1"/>
  <c r="G3" i="12"/>
  <c r="I16" i="12" s="1"/>
  <c r="I26" i="12" s="1"/>
  <c r="F3" i="12"/>
  <c r="H16" i="12" s="1"/>
  <c r="C29" i="12" s="1"/>
  <c r="E3" i="12"/>
  <c r="G16" i="12" s="1"/>
  <c r="D35" i="6"/>
  <c r="D34" i="6"/>
  <c r="E19" i="12" l="1"/>
  <c r="C51" i="12"/>
  <c r="AD26" i="12"/>
  <c r="T26" i="12"/>
  <c r="S26" i="12"/>
  <c r="G26" i="12"/>
  <c r="C28" i="12"/>
  <c r="C36" i="12"/>
  <c r="O26" i="12"/>
  <c r="C44" i="12"/>
  <c r="W26" i="12"/>
  <c r="P26" i="12"/>
  <c r="C37" i="12"/>
  <c r="C53" i="12"/>
  <c r="AF26" i="12"/>
  <c r="X26" i="12"/>
  <c r="C45" i="12"/>
  <c r="Q26" i="12"/>
  <c r="C38" i="12"/>
  <c r="C46" i="12"/>
  <c r="Y26" i="12"/>
  <c r="C54" i="12"/>
  <c r="AG26" i="12"/>
  <c r="R26" i="12"/>
  <c r="C39" i="12"/>
  <c r="AE26" i="12"/>
  <c r="D6" i="12"/>
  <c r="C43" i="12"/>
  <c r="V26" i="12"/>
  <c r="C30" i="12"/>
  <c r="C32" i="12"/>
  <c r="K26" i="12"/>
  <c r="C48" i="12"/>
  <c r="AA26" i="12"/>
  <c r="C56" i="12"/>
  <c r="AI26" i="12"/>
  <c r="C35" i="12"/>
  <c r="N26" i="12"/>
  <c r="C33" i="12"/>
  <c r="L26" i="12"/>
  <c r="C49" i="12"/>
  <c r="AB26" i="12"/>
  <c r="C57" i="12"/>
  <c r="AJ26" i="12"/>
  <c r="C47" i="12"/>
  <c r="Z26" i="12"/>
  <c r="H26" i="12"/>
  <c r="J26" i="12"/>
  <c r="C31" i="12"/>
  <c r="AH26" i="12"/>
  <c r="C55" i="12"/>
  <c r="C34" i="12"/>
  <c r="M26" i="12"/>
  <c r="C42" i="12"/>
  <c r="U26" i="12"/>
  <c r="C50" i="12"/>
  <c r="AC26" i="12"/>
  <c r="D25" i="6" l="1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E25" i="6"/>
  <c r="AC31" i="6" l="1"/>
  <c r="AH2" i="9"/>
  <c r="AE50" i="9" s="1"/>
  <c r="K31" i="6"/>
  <c r="P2" i="9"/>
  <c r="M50" i="9" s="1"/>
  <c r="R31" i="6"/>
  <c r="W2" i="9"/>
  <c r="T50" i="9" s="1"/>
  <c r="T31" i="6"/>
  <c r="Y2" i="9"/>
  <c r="V50" i="9" s="1"/>
  <c r="E31" i="6"/>
  <c r="J2" i="9"/>
  <c r="G50" i="9" s="1"/>
  <c r="Z31" i="6"/>
  <c r="AE2" i="9"/>
  <c r="AB50" i="9" s="1"/>
  <c r="I31" i="6"/>
  <c r="N2" i="9"/>
  <c r="K50" i="9" s="1"/>
  <c r="V31" i="6"/>
  <c r="AA2" i="9"/>
  <c r="X50" i="9" s="1"/>
  <c r="F31" i="6"/>
  <c r="K2" i="9"/>
  <c r="H50" i="9" s="1"/>
  <c r="M31" i="6"/>
  <c r="R2" i="9"/>
  <c r="O50" i="9" s="1"/>
  <c r="AB31" i="6"/>
  <c r="AG2" i="9"/>
  <c r="AD50" i="9" s="1"/>
  <c r="L31" i="6"/>
  <c r="Q2" i="9"/>
  <c r="N50" i="9" s="1"/>
  <c r="AA31" i="6"/>
  <c r="AF2" i="9"/>
  <c r="AC50" i="9" s="1"/>
  <c r="AH31" i="6"/>
  <c r="AM2" i="9"/>
  <c r="AJ50" i="9" s="1"/>
  <c r="H31" i="6"/>
  <c r="M2" i="9"/>
  <c r="J50" i="9" s="1"/>
  <c r="AD31" i="6"/>
  <c r="AI2" i="9"/>
  <c r="AF50" i="9" s="1"/>
  <c r="N31" i="6"/>
  <c r="S2" i="9"/>
  <c r="P50" i="9" s="1"/>
  <c r="U31" i="6"/>
  <c r="Z2" i="9"/>
  <c r="W50" i="9" s="1"/>
  <c r="S31" i="6"/>
  <c r="X2" i="9"/>
  <c r="U50" i="9" s="1"/>
  <c r="J31" i="6"/>
  <c r="O2" i="9"/>
  <c r="L50" i="9" s="1"/>
  <c r="AG31" i="6"/>
  <c r="AL2" i="9"/>
  <c r="AI50" i="9" s="1"/>
  <c r="Y31" i="6"/>
  <c r="AD2" i="9"/>
  <c r="AA50" i="9" s="1"/>
  <c r="Q31" i="6"/>
  <c r="V2" i="9"/>
  <c r="S50" i="9" s="1"/>
  <c r="AF31" i="6"/>
  <c r="AK2" i="9"/>
  <c r="AH50" i="9" s="1"/>
  <c r="X31" i="6"/>
  <c r="AC2" i="9"/>
  <c r="Z50" i="9" s="1"/>
  <c r="P31" i="6"/>
  <c r="U2" i="9"/>
  <c r="R50" i="9" s="1"/>
  <c r="AE31" i="6"/>
  <c r="AJ2" i="9"/>
  <c r="AG50" i="9" s="1"/>
  <c r="W31" i="6"/>
  <c r="AB2" i="9"/>
  <c r="Y50" i="9" s="1"/>
  <c r="O31" i="6"/>
  <c r="T2" i="9"/>
  <c r="Q50" i="9" s="1"/>
  <c r="G31" i="6"/>
  <c r="L2" i="9"/>
  <c r="I50" i="9" s="1"/>
  <c r="P20" i="9"/>
  <c r="D7" i="6"/>
  <c r="D21" i="6"/>
  <c r="D5" i="6"/>
  <c r="F3" i="6"/>
  <c r="F4" i="12" s="1"/>
  <c r="H17" i="12" s="1"/>
  <c r="G3" i="6"/>
  <c r="G4" i="12" s="1"/>
  <c r="I17" i="12" s="1"/>
  <c r="H3" i="6"/>
  <c r="H4" i="12" s="1"/>
  <c r="J17" i="12" s="1"/>
  <c r="I3" i="6"/>
  <c r="I4" i="12" s="1"/>
  <c r="K17" i="12" s="1"/>
  <c r="J3" i="6"/>
  <c r="J4" i="12" s="1"/>
  <c r="L17" i="12" s="1"/>
  <c r="K3" i="6"/>
  <c r="K4" i="12" s="1"/>
  <c r="M17" i="12" s="1"/>
  <c r="L3" i="6"/>
  <c r="L4" i="12" s="1"/>
  <c r="N17" i="12" s="1"/>
  <c r="M3" i="6"/>
  <c r="M4" i="12" s="1"/>
  <c r="O17" i="12" s="1"/>
  <c r="N3" i="6"/>
  <c r="N4" i="12" s="1"/>
  <c r="P17" i="12" s="1"/>
  <c r="O3" i="6"/>
  <c r="O4" i="12" s="1"/>
  <c r="Q17" i="12" s="1"/>
  <c r="P3" i="6"/>
  <c r="P4" i="12" s="1"/>
  <c r="R17" i="12" s="1"/>
  <c r="Q3" i="6"/>
  <c r="Q4" i="12" s="1"/>
  <c r="S17" i="12" s="1"/>
  <c r="R3" i="6"/>
  <c r="R4" i="12" s="1"/>
  <c r="T17" i="12" s="1"/>
  <c r="S3" i="6"/>
  <c r="S4" i="12" s="1"/>
  <c r="U17" i="12" s="1"/>
  <c r="T3" i="6"/>
  <c r="T4" i="12" s="1"/>
  <c r="V17" i="12" s="1"/>
  <c r="U3" i="6"/>
  <c r="U4" i="12" s="1"/>
  <c r="W17" i="12" s="1"/>
  <c r="V3" i="6"/>
  <c r="V4" i="12" s="1"/>
  <c r="X17" i="12" s="1"/>
  <c r="W3" i="6"/>
  <c r="W4" i="12" s="1"/>
  <c r="Y17" i="12" s="1"/>
  <c r="X3" i="6"/>
  <c r="X4" i="12" s="1"/>
  <c r="Z17" i="12" s="1"/>
  <c r="Y3" i="6"/>
  <c r="Y4" i="12" s="1"/>
  <c r="AA17" i="12" s="1"/>
  <c r="Z3" i="6"/>
  <c r="Z4" i="12" s="1"/>
  <c r="AB17" i="12" s="1"/>
  <c r="AA3" i="6"/>
  <c r="AA4" i="12" s="1"/>
  <c r="AC17" i="12" s="1"/>
  <c r="AB3" i="6"/>
  <c r="AB4" i="12" s="1"/>
  <c r="AD17" i="12" s="1"/>
  <c r="AC3" i="6"/>
  <c r="AC4" i="12" s="1"/>
  <c r="AE17" i="12" s="1"/>
  <c r="AD3" i="6"/>
  <c r="AD4" i="12" s="1"/>
  <c r="AF17" i="12" s="1"/>
  <c r="AE3" i="6"/>
  <c r="AE4" i="12" s="1"/>
  <c r="AG17" i="12" s="1"/>
  <c r="AF3" i="6"/>
  <c r="AF4" i="12" s="1"/>
  <c r="AH17" i="12" s="1"/>
  <c r="AG3" i="6"/>
  <c r="AG4" i="12" s="1"/>
  <c r="AI17" i="12" s="1"/>
  <c r="AH3" i="6"/>
  <c r="AH4" i="12" s="1"/>
  <c r="AJ17" i="12" s="1"/>
  <c r="E3" i="6"/>
  <c r="E4" i="12" s="1"/>
  <c r="G17" i="12" s="1"/>
  <c r="G38" i="9"/>
  <c r="K38" i="9" s="1"/>
  <c r="L38" i="9" s="1"/>
  <c r="G39" i="9"/>
  <c r="K43" i="9"/>
  <c r="L43" i="9" s="1"/>
  <c r="K45" i="9"/>
  <c r="L45" i="9" s="1"/>
  <c r="K44" i="9"/>
  <c r="L44" i="9" s="1"/>
  <c r="K42" i="9"/>
  <c r="L42" i="9" s="1"/>
  <c r="K41" i="9"/>
  <c r="L41" i="9" s="1"/>
  <c r="K40" i="9"/>
  <c r="G15" i="9"/>
  <c r="G33" i="9" s="1"/>
  <c r="K32" i="9"/>
  <c r="L32" i="9" s="1"/>
  <c r="K13" i="9"/>
  <c r="L13" i="9" s="1"/>
  <c r="K14" i="9"/>
  <c r="L14" i="9" s="1"/>
  <c r="K16" i="9"/>
  <c r="L16" i="9" s="1"/>
  <c r="K17" i="9"/>
  <c r="L17" i="9" s="1"/>
  <c r="K18" i="9"/>
  <c r="L18" i="9" s="1"/>
  <c r="K19" i="9"/>
  <c r="L19" i="9" s="1"/>
  <c r="K20" i="9"/>
  <c r="L20" i="9" s="1"/>
  <c r="K21" i="9"/>
  <c r="L21" i="9" s="1"/>
  <c r="K22" i="9"/>
  <c r="L22" i="9" s="1"/>
  <c r="K23" i="9"/>
  <c r="L23" i="9" s="1"/>
  <c r="K24" i="9"/>
  <c r="L24" i="9" s="1"/>
  <c r="K25" i="9"/>
  <c r="L25" i="9" s="1"/>
  <c r="K26" i="9"/>
  <c r="L26" i="9" s="1"/>
  <c r="K27" i="9"/>
  <c r="L27" i="9" s="1"/>
  <c r="K28" i="9"/>
  <c r="L28" i="9" s="1"/>
  <c r="K29" i="9"/>
  <c r="L29" i="9" s="1"/>
  <c r="K30" i="9"/>
  <c r="L30" i="9" s="1"/>
  <c r="K31" i="9"/>
  <c r="L31" i="9" s="1"/>
  <c r="K12" i="9"/>
  <c r="F5" i="10"/>
  <c r="H27" i="3"/>
  <c r="I16" i="3"/>
  <c r="I5" i="3" s="1"/>
  <c r="F16" i="3"/>
  <c r="F27" i="3" s="1"/>
  <c r="F15" i="3"/>
  <c r="F26" i="3" s="1"/>
  <c r="H78" i="3"/>
  <c r="G79" i="3"/>
  <c r="H77" i="3"/>
  <c r="H76" i="3"/>
  <c r="G64" i="3"/>
  <c r="H59" i="3"/>
  <c r="H60" i="3"/>
  <c r="H61" i="3"/>
  <c r="H62" i="3"/>
  <c r="H63" i="3"/>
  <c r="D28" i="12" l="1"/>
  <c r="G27" i="12"/>
  <c r="D42" i="12"/>
  <c r="U27" i="12"/>
  <c r="AI27" i="12"/>
  <c r="D56" i="12"/>
  <c r="D48" i="12"/>
  <c r="AA27" i="12"/>
  <c r="D40" i="12"/>
  <c r="S27" i="12"/>
  <c r="D32" i="12"/>
  <c r="K27" i="12"/>
  <c r="D50" i="12"/>
  <c r="AC27" i="12"/>
  <c r="D57" i="12"/>
  <c r="AJ27" i="12"/>
  <c r="AH27" i="12"/>
  <c r="D55" i="12"/>
  <c r="Z27" i="12"/>
  <c r="D47" i="12"/>
  <c r="R27" i="12"/>
  <c r="D39" i="12"/>
  <c r="D31" i="12"/>
  <c r="J27" i="12"/>
  <c r="AG27" i="12"/>
  <c r="D54" i="12"/>
  <c r="D46" i="12"/>
  <c r="Y27" i="12"/>
  <c r="D38" i="12"/>
  <c r="Q27" i="12"/>
  <c r="D30" i="12"/>
  <c r="I27" i="12"/>
  <c r="M27" i="12"/>
  <c r="D34" i="12"/>
  <c r="L27" i="12"/>
  <c r="D33" i="12"/>
  <c r="D53" i="12"/>
  <c r="AF27" i="12"/>
  <c r="X27" i="12"/>
  <c r="D45" i="12"/>
  <c r="D37" i="12"/>
  <c r="P27" i="12"/>
  <c r="D29" i="12"/>
  <c r="H27" i="12"/>
  <c r="AB27" i="12"/>
  <c r="D49" i="12"/>
  <c r="AE27" i="12"/>
  <c r="D52" i="12"/>
  <c r="D44" i="12"/>
  <c r="W27" i="12"/>
  <c r="D36" i="12"/>
  <c r="O27" i="12"/>
  <c r="T27" i="12"/>
  <c r="D41" i="12"/>
  <c r="D51" i="12"/>
  <c r="AD27" i="12"/>
  <c r="D43" i="12"/>
  <c r="V27" i="12"/>
  <c r="D35" i="12"/>
  <c r="N27" i="12"/>
  <c r="I26" i="3"/>
  <c r="I28" i="3" s="1"/>
  <c r="K26" i="3"/>
  <c r="J26" i="3"/>
  <c r="T26" i="3" s="1"/>
  <c r="AD26" i="3" s="1"/>
  <c r="R26" i="6"/>
  <c r="J26" i="6"/>
  <c r="I26" i="6"/>
  <c r="Q26" i="6"/>
  <c r="X26" i="6"/>
  <c r="H26" i="6"/>
  <c r="G26" i="6"/>
  <c r="AD26" i="6"/>
  <c r="V26" i="6"/>
  <c r="N26" i="6"/>
  <c r="F26" i="6"/>
  <c r="W26" i="6"/>
  <c r="AC26" i="6"/>
  <c r="U26" i="6"/>
  <c r="M26" i="6"/>
  <c r="Z26" i="6"/>
  <c r="Y26" i="6"/>
  <c r="AF26" i="6"/>
  <c r="O26" i="6"/>
  <c r="AB26" i="6"/>
  <c r="T26" i="6"/>
  <c r="L26" i="6"/>
  <c r="AH26" i="6"/>
  <c r="AG26" i="6"/>
  <c r="P26" i="6"/>
  <c r="AE26" i="6"/>
  <c r="E26" i="6"/>
  <c r="AA26" i="6"/>
  <c r="S26" i="6"/>
  <c r="K26" i="6"/>
  <c r="J39" i="9"/>
  <c r="G46" i="9"/>
  <c r="K39" i="9"/>
  <c r="K46" i="9" s="1"/>
  <c r="L15" i="9"/>
  <c r="L40" i="9"/>
  <c r="L39" i="9" s="1"/>
  <c r="K15" i="9"/>
  <c r="L12" i="9"/>
  <c r="H79" i="3"/>
  <c r="G9" i="3" s="1"/>
  <c r="H58" i="3"/>
  <c r="H64" i="3" s="1"/>
  <c r="G7" i="3" s="1"/>
  <c r="G53" i="3"/>
  <c r="H52" i="3"/>
  <c r="H51" i="3"/>
  <c r="G34" i="3"/>
  <c r="G4" i="3" s="1"/>
  <c r="F33" i="3"/>
  <c r="H33" i="3" s="1"/>
  <c r="H32" i="3"/>
  <c r="E25" i="4"/>
  <c r="E13" i="4"/>
  <c r="E5" i="4"/>
  <c r="F5" i="4" s="1"/>
  <c r="H5" i="4" s="1"/>
  <c r="G4" i="10" s="1"/>
  <c r="E6" i="6" l="1"/>
  <c r="H4" i="10"/>
  <c r="H52" i="9" s="1"/>
  <c r="R32" i="6"/>
  <c r="W3" i="9"/>
  <c r="T51" i="9" s="1"/>
  <c r="N32" i="6"/>
  <c r="S3" i="9"/>
  <c r="P51" i="9" s="1"/>
  <c r="AG32" i="6"/>
  <c r="AL3" i="9"/>
  <c r="AI51" i="9" s="1"/>
  <c r="Z32" i="6"/>
  <c r="AE3" i="9"/>
  <c r="AB51" i="9" s="1"/>
  <c r="AD32" i="6"/>
  <c r="AI3" i="9"/>
  <c r="AF51" i="9" s="1"/>
  <c r="M32" i="6"/>
  <c r="R3" i="9"/>
  <c r="O51" i="9" s="1"/>
  <c r="AE32" i="6"/>
  <c r="AJ3" i="9"/>
  <c r="AG51" i="9" s="1"/>
  <c r="J32" i="6"/>
  <c r="O3" i="9"/>
  <c r="L51" i="9" s="1"/>
  <c r="P32" i="6"/>
  <c r="U3" i="9"/>
  <c r="R51" i="9" s="1"/>
  <c r="AH32" i="6"/>
  <c r="AM3" i="9"/>
  <c r="AJ51" i="9" s="1"/>
  <c r="H32" i="6"/>
  <c r="M3" i="9"/>
  <c r="J51" i="9" s="1"/>
  <c r="V32" i="6"/>
  <c r="AA3" i="9"/>
  <c r="X51" i="9" s="1"/>
  <c r="K32" i="6"/>
  <c r="P3" i="9"/>
  <c r="M51" i="9" s="1"/>
  <c r="S32" i="6"/>
  <c r="X3" i="9"/>
  <c r="U51" i="9" s="1"/>
  <c r="AC32" i="6"/>
  <c r="AH3" i="9"/>
  <c r="AE51" i="9" s="1"/>
  <c r="X32" i="6"/>
  <c r="AC3" i="9"/>
  <c r="Z51" i="9" s="1"/>
  <c r="AF32" i="6"/>
  <c r="AK3" i="9"/>
  <c r="AH51" i="9" s="1"/>
  <c r="Y32" i="6"/>
  <c r="AD3" i="9"/>
  <c r="AA51" i="9" s="1"/>
  <c r="G32" i="6"/>
  <c r="L3" i="9"/>
  <c r="I51" i="9" s="1"/>
  <c r="Q32" i="6"/>
  <c r="V3" i="9"/>
  <c r="S51" i="9" s="1"/>
  <c r="L32" i="6"/>
  <c r="Q3" i="9"/>
  <c r="N51" i="9" s="1"/>
  <c r="U32" i="6"/>
  <c r="Z3" i="9"/>
  <c r="W51" i="9" s="1"/>
  <c r="T32" i="6"/>
  <c r="Y3" i="9"/>
  <c r="V51" i="9" s="1"/>
  <c r="AA32" i="6"/>
  <c r="AF3" i="9"/>
  <c r="AC51" i="9" s="1"/>
  <c r="AB32" i="6"/>
  <c r="AG3" i="9"/>
  <c r="AD51" i="9" s="1"/>
  <c r="W32" i="6"/>
  <c r="AB3" i="9"/>
  <c r="Y51" i="9" s="1"/>
  <c r="E32" i="6"/>
  <c r="J3" i="9"/>
  <c r="G51" i="9" s="1"/>
  <c r="O32" i="6"/>
  <c r="T3" i="9"/>
  <c r="Q51" i="9" s="1"/>
  <c r="F32" i="6"/>
  <c r="K3" i="9"/>
  <c r="H51" i="9" s="1"/>
  <c r="I32" i="6"/>
  <c r="N3" i="9"/>
  <c r="K51" i="9" s="1"/>
  <c r="F6" i="6"/>
  <c r="H6" i="10"/>
  <c r="G6" i="10"/>
  <c r="L46" i="9"/>
  <c r="G5" i="9" s="1"/>
  <c r="H5" i="9" s="1"/>
  <c r="L33" i="9"/>
  <c r="G4" i="9" s="1"/>
  <c r="K33" i="9"/>
  <c r="U26" i="3"/>
  <c r="AE26" i="3" s="1"/>
  <c r="K28" i="3"/>
  <c r="J28" i="3"/>
  <c r="S26" i="3"/>
  <c r="AC26" i="3" s="1"/>
  <c r="H4" i="3"/>
  <c r="G15" i="3"/>
  <c r="H7" i="3"/>
  <c r="G18" i="3"/>
  <c r="H18" i="3" s="1"/>
  <c r="J18" i="3" s="1"/>
  <c r="H9" i="3"/>
  <c r="G20" i="3"/>
  <c r="H20" i="3" s="1"/>
  <c r="J20" i="3" s="1"/>
  <c r="H53" i="3"/>
  <c r="G6" i="3" s="1"/>
  <c r="G5" i="3"/>
  <c r="H34" i="3"/>
  <c r="M5" i="9" l="1"/>
  <c r="U5" i="9"/>
  <c r="AC5" i="9"/>
  <c r="AK5" i="9"/>
  <c r="Z5" i="9"/>
  <c r="K5" i="9"/>
  <c r="AA5" i="9"/>
  <c r="L5" i="9"/>
  <c r="AB5" i="9"/>
  <c r="AJ5" i="9"/>
  <c r="N5" i="9"/>
  <c r="V5" i="9"/>
  <c r="AD5" i="9"/>
  <c r="AL5" i="9"/>
  <c r="Y5" i="9"/>
  <c r="AH5" i="9"/>
  <c r="O5" i="9"/>
  <c r="W5" i="9"/>
  <c r="AE5" i="9"/>
  <c r="AM5" i="9"/>
  <c r="R5" i="9"/>
  <c r="P5" i="9"/>
  <c r="X5" i="9"/>
  <c r="AF5" i="9"/>
  <c r="J5" i="9"/>
  <c r="Q5" i="9"/>
  <c r="AG5" i="9"/>
  <c r="S5" i="9"/>
  <c r="AI5" i="9"/>
  <c r="T5" i="9"/>
  <c r="H5" i="3"/>
  <c r="G16" i="3"/>
  <c r="H16" i="3" s="1"/>
  <c r="G21" i="12"/>
  <c r="E21" i="12" s="1"/>
  <c r="G23" i="12"/>
  <c r="E23" i="12" s="1"/>
  <c r="I4" i="10"/>
  <c r="I52" i="9" s="1"/>
  <c r="F4" i="6"/>
  <c r="G6" i="6"/>
  <c r="J4" i="10"/>
  <c r="J52" i="9" s="1"/>
  <c r="G70" i="3"/>
  <c r="H70" i="3" s="1"/>
  <c r="G69" i="3"/>
  <c r="K15" i="3"/>
  <c r="I18" i="3"/>
  <c r="I7" i="3" s="1"/>
  <c r="E4" i="6"/>
  <c r="I6" i="10"/>
  <c r="I20" i="3"/>
  <c r="I9" i="3" s="1"/>
  <c r="I5" i="9"/>
  <c r="H14" i="6"/>
  <c r="P14" i="6"/>
  <c r="X14" i="6"/>
  <c r="AF14" i="6"/>
  <c r="I14" i="6"/>
  <c r="Q14" i="6"/>
  <c r="Y14" i="6"/>
  <c r="AG14" i="6"/>
  <c r="J14" i="6"/>
  <c r="R14" i="6"/>
  <c r="Z14" i="6"/>
  <c r="AH14" i="6"/>
  <c r="K14" i="6"/>
  <c r="S14" i="6"/>
  <c r="AA14" i="6"/>
  <c r="E14" i="6"/>
  <c r="L14" i="6"/>
  <c r="T14" i="6"/>
  <c r="AB14" i="6"/>
  <c r="M14" i="6"/>
  <c r="U14" i="6"/>
  <c r="AC14" i="6"/>
  <c r="F14" i="6"/>
  <c r="N14" i="6"/>
  <c r="V14" i="6"/>
  <c r="AD14" i="6"/>
  <c r="G14" i="6"/>
  <c r="O14" i="6"/>
  <c r="W14" i="6"/>
  <c r="AE14" i="6"/>
  <c r="H4" i="9"/>
  <c r="H15" i="3"/>
  <c r="R15" i="3"/>
  <c r="Z15" i="3"/>
  <c r="AH15" i="3"/>
  <c r="U15" i="3"/>
  <c r="AL15" i="3"/>
  <c r="AE15" i="3"/>
  <c r="P15" i="3"/>
  <c r="X15" i="3"/>
  <c r="AF15" i="3"/>
  <c r="Q15" i="3"/>
  <c r="S15" i="3"/>
  <c r="AA15" i="3"/>
  <c r="AI15" i="3"/>
  <c r="M15" i="3"/>
  <c r="AC15" i="3"/>
  <c r="AK15" i="3"/>
  <c r="N15" i="3"/>
  <c r="O15" i="3"/>
  <c r="AM15" i="3"/>
  <c r="Y15" i="3"/>
  <c r="L15" i="3"/>
  <c r="T15" i="3"/>
  <c r="AB15" i="3"/>
  <c r="AJ15" i="3"/>
  <c r="V15" i="3"/>
  <c r="AD15" i="3"/>
  <c r="W15" i="3"/>
  <c r="AG15" i="3"/>
  <c r="L28" i="3"/>
  <c r="H26" i="3"/>
  <c r="H6" i="3"/>
  <c r="G17" i="3"/>
  <c r="H17" i="3" s="1"/>
  <c r="J17" i="3" s="1"/>
  <c r="H69" i="3"/>
  <c r="I4" i="9" l="1"/>
  <c r="R4" i="9"/>
  <c r="Z4" i="9"/>
  <c r="AH4" i="9"/>
  <c r="AD4" i="9"/>
  <c r="O4" i="9"/>
  <c r="AM4" i="9"/>
  <c r="X4" i="9"/>
  <c r="AF4" i="9"/>
  <c r="Q4" i="9"/>
  <c r="K4" i="9"/>
  <c r="S4" i="9"/>
  <c r="AA4" i="9"/>
  <c r="AI4" i="9"/>
  <c r="V4" i="9"/>
  <c r="J4" i="9"/>
  <c r="AG4" i="9"/>
  <c r="L4" i="9"/>
  <c r="T4" i="9"/>
  <c r="AB4" i="9"/>
  <c r="AJ4" i="9"/>
  <c r="AL4" i="9"/>
  <c r="W4" i="9"/>
  <c r="M4" i="9"/>
  <c r="U4" i="9"/>
  <c r="AC4" i="9"/>
  <c r="AK4" i="9"/>
  <c r="AE4" i="9"/>
  <c r="Y4" i="9"/>
  <c r="N4" i="9"/>
  <c r="P4" i="9"/>
  <c r="O18" i="12"/>
  <c r="O24" i="12" s="1"/>
  <c r="M5" i="12"/>
  <c r="S5" i="12"/>
  <c r="U18" i="12"/>
  <c r="U24" i="12" s="1"/>
  <c r="S18" i="12"/>
  <c r="S24" i="12" s="1"/>
  <c r="T41" i="12" s="1"/>
  <c r="Q5" i="12"/>
  <c r="O5" i="12"/>
  <c r="Q18" i="12"/>
  <c r="Q24" i="12" s="1"/>
  <c r="R39" i="12" s="1"/>
  <c r="J18" i="12"/>
  <c r="J24" i="12" s="1"/>
  <c r="H5" i="12"/>
  <c r="AB18" i="12"/>
  <c r="AB24" i="12" s="1"/>
  <c r="Z5" i="12"/>
  <c r="K18" i="12"/>
  <c r="K24" i="12" s="1"/>
  <c r="I5" i="12"/>
  <c r="Z18" i="12"/>
  <c r="Z24" i="12" s="1"/>
  <c r="X5" i="12"/>
  <c r="AC18" i="12"/>
  <c r="AC24" i="12" s="1"/>
  <c r="AA5" i="12"/>
  <c r="G20" i="12"/>
  <c r="E20" i="12" s="1"/>
  <c r="AF18" i="12"/>
  <c r="AF24" i="12" s="1"/>
  <c r="AD5" i="12"/>
  <c r="T5" i="12"/>
  <c r="V18" i="12"/>
  <c r="V24" i="12" s="1"/>
  <c r="V5" i="12"/>
  <c r="X18" i="12"/>
  <c r="X24" i="12" s="1"/>
  <c r="R18" i="12"/>
  <c r="R24" i="12" s="1"/>
  <c r="S40" i="12" s="1"/>
  <c r="P5" i="12"/>
  <c r="AG18" i="12"/>
  <c r="AG24" i="12" s="1"/>
  <c r="AE5" i="12"/>
  <c r="M18" i="12"/>
  <c r="M24" i="12" s="1"/>
  <c r="K5" i="12"/>
  <c r="I18" i="12"/>
  <c r="I24" i="12" s="1"/>
  <c r="G5" i="12"/>
  <c r="AD18" i="12"/>
  <c r="AD24" i="12" s="1"/>
  <c r="AB5" i="12"/>
  <c r="N5" i="12"/>
  <c r="P18" i="12"/>
  <c r="P24" i="12" s="1"/>
  <c r="E5" i="12"/>
  <c r="G18" i="12"/>
  <c r="AH18" i="12"/>
  <c r="AH24" i="12" s="1"/>
  <c r="AF5" i="12"/>
  <c r="Y18" i="12"/>
  <c r="Y24" i="12" s="1"/>
  <c r="W5" i="12"/>
  <c r="AI18" i="12"/>
  <c r="AI24" i="12" s="1"/>
  <c r="AG5" i="12"/>
  <c r="T18" i="12"/>
  <c r="T24" i="12" s="1"/>
  <c r="R5" i="12"/>
  <c r="AH5" i="12"/>
  <c r="AJ18" i="12"/>
  <c r="AJ24" i="12" s="1"/>
  <c r="AE18" i="12"/>
  <c r="AE24" i="12" s="1"/>
  <c r="AC5" i="12"/>
  <c r="AA18" i="12"/>
  <c r="AA24" i="12" s="1"/>
  <c r="Y5" i="12"/>
  <c r="L18" i="12"/>
  <c r="L24" i="12" s="1"/>
  <c r="J5" i="12"/>
  <c r="N18" i="12"/>
  <c r="N24" i="12" s="1"/>
  <c r="L5" i="12"/>
  <c r="U5" i="12"/>
  <c r="W18" i="12"/>
  <c r="W24" i="12" s="1"/>
  <c r="H18" i="12"/>
  <c r="H24" i="12" s="1"/>
  <c r="F5" i="12"/>
  <c r="J6" i="10"/>
  <c r="K4" i="10"/>
  <c r="K52" i="9" s="1"/>
  <c r="H6" i="6"/>
  <c r="H4" i="6" s="1"/>
  <c r="H11" i="6" s="1"/>
  <c r="G4" i="6"/>
  <c r="G10" i="6" s="1"/>
  <c r="F11" i="6"/>
  <c r="F10" i="6"/>
  <c r="L21" i="3"/>
  <c r="E10" i="6"/>
  <c r="E11" i="6"/>
  <c r="K21" i="3"/>
  <c r="I17" i="3"/>
  <c r="I6" i="3" s="1"/>
  <c r="M13" i="6"/>
  <c r="U13" i="6"/>
  <c r="AC13" i="6"/>
  <c r="F13" i="6"/>
  <c r="N13" i="6"/>
  <c r="V13" i="6"/>
  <c r="AD13" i="6"/>
  <c r="G13" i="6"/>
  <c r="O13" i="6"/>
  <c r="W13" i="6"/>
  <c r="AE13" i="6"/>
  <c r="H13" i="6"/>
  <c r="P13" i="6"/>
  <c r="X13" i="6"/>
  <c r="AF13" i="6"/>
  <c r="I13" i="6"/>
  <c r="Q13" i="6"/>
  <c r="Y13" i="6"/>
  <c r="AG13" i="6"/>
  <c r="E13" i="6"/>
  <c r="J13" i="6"/>
  <c r="R13" i="6"/>
  <c r="Z13" i="6"/>
  <c r="AH13" i="6"/>
  <c r="K13" i="6"/>
  <c r="S13" i="6"/>
  <c r="AA13" i="6"/>
  <c r="L13" i="6"/>
  <c r="T13" i="6"/>
  <c r="AB13" i="6"/>
  <c r="D14" i="6"/>
  <c r="I15" i="3"/>
  <c r="I4" i="3" s="1"/>
  <c r="M21" i="3"/>
  <c r="M28" i="3"/>
  <c r="H71" i="3"/>
  <c r="G8" i="3" s="1"/>
  <c r="H8" i="3" s="1"/>
  <c r="G71" i="3"/>
  <c r="S39" i="12" l="1"/>
  <c r="T39" i="12" s="1"/>
  <c r="U39" i="12" s="1"/>
  <c r="V39" i="12" s="1"/>
  <c r="W39" i="12" s="1"/>
  <c r="X39" i="12" s="1"/>
  <c r="Y39" i="12" s="1"/>
  <c r="Z39" i="12" s="1"/>
  <c r="AA39" i="12" s="1"/>
  <c r="E56" i="12"/>
  <c r="E57" i="12"/>
  <c r="D10" i="12"/>
  <c r="F37" i="6"/>
  <c r="F38" i="6" s="1"/>
  <c r="H53" i="9"/>
  <c r="H55" i="9" s="1"/>
  <c r="T40" i="12"/>
  <c r="U40" i="12" s="1"/>
  <c r="V40" i="12" s="1"/>
  <c r="W40" i="12" s="1"/>
  <c r="X40" i="12" s="1"/>
  <c r="Y40" i="12" s="1"/>
  <c r="Z40" i="12" s="1"/>
  <c r="AA40" i="12" s="1"/>
  <c r="AB40" i="12" s="1"/>
  <c r="U41" i="12"/>
  <c r="V41" i="12" s="1"/>
  <c r="W41" i="12" s="1"/>
  <c r="X41" i="12" s="1"/>
  <c r="Y41" i="12" s="1"/>
  <c r="Z41" i="12" s="1"/>
  <c r="AA41" i="12" s="1"/>
  <c r="AB41" i="12" s="1"/>
  <c r="AC41" i="12" s="1"/>
  <c r="D8" i="12"/>
  <c r="K31" i="12"/>
  <c r="L31" i="12" s="1"/>
  <c r="M31" i="12" s="1"/>
  <c r="N31" i="12" s="1"/>
  <c r="O31" i="12" s="1"/>
  <c r="P31" i="12" s="1"/>
  <c r="Q31" i="12" s="1"/>
  <c r="R31" i="12" s="1"/>
  <c r="S31" i="12" s="1"/>
  <c r="E18" i="12"/>
  <c r="N34" i="12"/>
  <c r="O34" i="12" s="1"/>
  <c r="P34" i="12" s="1"/>
  <c r="Q34" i="12" s="1"/>
  <c r="D5" i="12"/>
  <c r="G37" i="6"/>
  <c r="G38" i="6" s="1"/>
  <c r="I53" i="9"/>
  <c r="I55" i="9" s="1"/>
  <c r="H37" i="6"/>
  <c r="H38" i="6" s="1"/>
  <c r="J53" i="9"/>
  <c r="J55" i="9" s="1"/>
  <c r="J30" i="12"/>
  <c r="K30" i="12" s="1"/>
  <c r="L30" i="12" s="1"/>
  <c r="M30" i="12" s="1"/>
  <c r="N30" i="12" s="1"/>
  <c r="O30" i="12" s="1"/>
  <c r="P30" i="12" s="1"/>
  <c r="Q30" i="12" s="1"/>
  <c r="R30" i="12" s="1"/>
  <c r="F8" i="6"/>
  <c r="F12" i="6" s="1"/>
  <c r="K6" i="10"/>
  <c r="G11" i="6"/>
  <c r="G8" i="6" s="1"/>
  <c r="H10" i="6"/>
  <c r="E8" i="6"/>
  <c r="E12" i="6" s="1"/>
  <c r="L4" i="10"/>
  <c r="L52" i="9" s="1"/>
  <c r="I6" i="6"/>
  <c r="I4" i="6" s="1"/>
  <c r="I10" i="6" s="1"/>
  <c r="H8" i="6"/>
  <c r="H12" i="6" s="1"/>
  <c r="D13" i="6"/>
  <c r="N21" i="3"/>
  <c r="N28" i="3"/>
  <c r="G19" i="3"/>
  <c r="H19" i="3" s="1"/>
  <c r="F9" i="6" l="1"/>
  <c r="E55" i="12"/>
  <c r="E32" i="12"/>
  <c r="E38" i="12"/>
  <c r="E47" i="12"/>
  <c r="E39" i="12"/>
  <c r="E50" i="12"/>
  <c r="E40" i="12"/>
  <c r="E46" i="12"/>
  <c r="E54" i="12"/>
  <c r="E51" i="12"/>
  <c r="E41" i="12"/>
  <c r="E44" i="12"/>
  <c r="E48" i="12"/>
  <c r="E49" i="12"/>
  <c r="E33" i="12"/>
  <c r="I37" i="6"/>
  <c r="I38" i="6" s="1"/>
  <c r="K53" i="9"/>
  <c r="K55" i="9" s="1"/>
  <c r="E43" i="12"/>
  <c r="E34" i="12"/>
  <c r="E42" i="12"/>
  <c r="E53" i="12"/>
  <c r="E36" i="12"/>
  <c r="E35" i="12"/>
  <c r="E37" i="12"/>
  <c r="E45" i="12"/>
  <c r="E52" i="12"/>
  <c r="L6" i="10"/>
  <c r="F15" i="6"/>
  <c r="K6" i="9"/>
  <c r="K7" i="9" s="1"/>
  <c r="H15" i="6"/>
  <c r="M6" i="9"/>
  <c r="M7" i="9" s="1"/>
  <c r="G15" i="6"/>
  <c r="L6" i="9"/>
  <c r="L7" i="9" s="1"/>
  <c r="I11" i="6"/>
  <c r="I8" i="6" s="1"/>
  <c r="I12" i="6" s="1"/>
  <c r="G12" i="6"/>
  <c r="G9" i="6"/>
  <c r="J6" i="6"/>
  <c r="M4" i="10"/>
  <c r="M52" i="9" s="1"/>
  <c r="H9" i="6"/>
  <c r="O21" i="3"/>
  <c r="H21" i="3"/>
  <c r="J19" i="3"/>
  <c r="O28" i="3"/>
  <c r="J37" i="6" l="1"/>
  <c r="J38" i="6" s="1"/>
  <c r="L53" i="9"/>
  <c r="L55" i="9" s="1"/>
  <c r="G22" i="12"/>
  <c r="G24" i="12" s="1"/>
  <c r="H29" i="12" s="1"/>
  <c r="M6" i="10"/>
  <c r="I15" i="6"/>
  <c r="N6" i="9"/>
  <c r="N7" i="9" s="1"/>
  <c r="I9" i="6"/>
  <c r="E29" i="12"/>
  <c r="K6" i="6"/>
  <c r="K4" i="6" s="1"/>
  <c r="K10" i="6" s="1"/>
  <c r="N4" i="10"/>
  <c r="N52" i="9" s="1"/>
  <c r="J4" i="6"/>
  <c r="P21" i="3"/>
  <c r="J21" i="3"/>
  <c r="I19" i="3"/>
  <c r="I8" i="3" s="1"/>
  <c r="I10" i="3" s="1"/>
  <c r="P28" i="3"/>
  <c r="E22" i="12" l="1"/>
  <c r="E11" i="12"/>
  <c r="E18" i="6" s="1"/>
  <c r="E27" i="6" s="1"/>
  <c r="E37" i="6"/>
  <c r="G53" i="9"/>
  <c r="K37" i="6"/>
  <c r="K38" i="6" s="1"/>
  <c r="M53" i="9"/>
  <c r="M55" i="9" s="1"/>
  <c r="J15" i="6"/>
  <c r="O6" i="9"/>
  <c r="O7" i="9" s="1"/>
  <c r="K11" i="6"/>
  <c r="K8" i="6" s="1"/>
  <c r="R58" i="12"/>
  <c r="P19" i="6" s="1"/>
  <c r="J11" i="6"/>
  <c r="J10" i="6"/>
  <c r="L6" i="6"/>
  <c r="L4" i="6" s="1"/>
  <c r="O4" i="10"/>
  <c r="O52" i="9" s="1"/>
  <c r="N6" i="10"/>
  <c r="Q21" i="3"/>
  <c r="Q28" i="3"/>
  <c r="F11" i="12" l="1"/>
  <c r="F18" i="6" s="1"/>
  <c r="F27" i="6" s="1"/>
  <c r="L37" i="6"/>
  <c r="L38" i="6" s="1"/>
  <c r="N53" i="9"/>
  <c r="N55" i="9" s="1"/>
  <c r="E38" i="6"/>
  <c r="E24" i="12"/>
  <c r="K15" i="6"/>
  <c r="P6" i="9"/>
  <c r="P7" i="9" s="1"/>
  <c r="J8" i="6"/>
  <c r="J9" i="6" s="1"/>
  <c r="S58" i="12"/>
  <c r="Q19" i="6" s="1"/>
  <c r="M6" i="6"/>
  <c r="M4" i="6" s="1"/>
  <c r="M10" i="6" s="1"/>
  <c r="P4" i="10"/>
  <c r="P52" i="9" s="1"/>
  <c r="O6" i="10"/>
  <c r="L10" i="6"/>
  <c r="L11" i="6"/>
  <c r="K12" i="6"/>
  <c r="K9" i="6"/>
  <c r="R21" i="3"/>
  <c r="G55" i="9"/>
  <c r="R28" i="3"/>
  <c r="I29" i="12" l="1"/>
  <c r="G58" i="12"/>
  <c r="M37" i="6"/>
  <c r="O53" i="9"/>
  <c r="G11" i="12"/>
  <c r="G18" i="6" s="1"/>
  <c r="G27" i="6" s="1"/>
  <c r="J12" i="6"/>
  <c r="P6" i="10"/>
  <c r="L15" i="6"/>
  <c r="Q6" i="9"/>
  <c r="Q7" i="9" s="1"/>
  <c r="E15" i="6"/>
  <c r="E16" i="6" s="1"/>
  <c r="J6" i="9"/>
  <c r="J7" i="9" s="1"/>
  <c r="M11" i="6"/>
  <c r="M8" i="6" s="1"/>
  <c r="M9" i="6" s="1"/>
  <c r="T58" i="12"/>
  <c r="R19" i="6" s="1"/>
  <c r="N6" i="6"/>
  <c r="N4" i="6" s="1"/>
  <c r="N11" i="6" s="1"/>
  <c r="Q4" i="10"/>
  <c r="Q52" i="9" s="1"/>
  <c r="L8" i="6"/>
  <c r="S21" i="3"/>
  <c r="S28" i="3"/>
  <c r="E19" i="6" l="1"/>
  <c r="E28" i="6" s="1"/>
  <c r="H58" i="12"/>
  <c r="F19" i="6" s="1"/>
  <c r="F28" i="6" s="1"/>
  <c r="J29" i="12"/>
  <c r="N37" i="6"/>
  <c r="N38" i="6" s="1"/>
  <c r="P53" i="9"/>
  <c r="P55" i="9" s="1"/>
  <c r="H11" i="12"/>
  <c r="H18" i="6" s="1"/>
  <c r="H27" i="6" s="1"/>
  <c r="M38" i="6"/>
  <c r="Q6" i="10"/>
  <c r="N10" i="6"/>
  <c r="N8" i="6" s="1"/>
  <c r="N12" i="6" s="1"/>
  <c r="M12" i="6"/>
  <c r="U58" i="12"/>
  <c r="S19" i="6" s="1"/>
  <c r="O6" i="6"/>
  <c r="O4" i="6" s="1"/>
  <c r="O10" i="6" s="1"/>
  <c r="R4" i="10"/>
  <c r="R52" i="9" s="1"/>
  <c r="L12" i="6"/>
  <c r="L9" i="6"/>
  <c r="O55" i="9"/>
  <c r="T21" i="3"/>
  <c r="T28" i="3"/>
  <c r="O37" i="6" l="1"/>
  <c r="Q53" i="9"/>
  <c r="I11" i="12"/>
  <c r="I18" i="6" s="1"/>
  <c r="I27" i="6" s="1"/>
  <c r="I58" i="12"/>
  <c r="G19" i="6" s="1"/>
  <c r="G28" i="6" s="1"/>
  <c r="K29" i="12"/>
  <c r="R6" i="10"/>
  <c r="M15" i="6"/>
  <c r="R6" i="9"/>
  <c r="R7" i="9" s="1"/>
  <c r="N15" i="6"/>
  <c r="S6" i="9"/>
  <c r="S7" i="9" s="1"/>
  <c r="O11" i="6"/>
  <c r="O8" i="6" s="1"/>
  <c r="O12" i="6" s="1"/>
  <c r="N9" i="6"/>
  <c r="V58" i="12"/>
  <c r="T19" i="6" s="1"/>
  <c r="P6" i="6"/>
  <c r="P4" i="6" s="1"/>
  <c r="P11" i="6" s="1"/>
  <c r="S4" i="10"/>
  <c r="S52" i="9" s="1"/>
  <c r="U21" i="3"/>
  <c r="U28" i="3"/>
  <c r="P37" i="6" l="1"/>
  <c r="P38" i="6" s="1"/>
  <c r="R53" i="9"/>
  <c r="R55" i="9" s="1"/>
  <c r="J11" i="12"/>
  <c r="J18" i="6" s="1"/>
  <c r="J27" i="6" s="1"/>
  <c r="L29" i="12"/>
  <c r="J58" i="12"/>
  <c r="O38" i="6"/>
  <c r="O9" i="6"/>
  <c r="P10" i="6"/>
  <c r="P8" i="6" s="1"/>
  <c r="W58" i="12"/>
  <c r="U19" i="6" s="1"/>
  <c r="Q6" i="6"/>
  <c r="Q4" i="6" s="1"/>
  <c r="Q10" i="6" s="1"/>
  <c r="T4" i="10"/>
  <c r="T52" i="9" s="1"/>
  <c r="S6" i="10"/>
  <c r="Q55" i="9"/>
  <c r="V21" i="3"/>
  <c r="V28" i="3"/>
  <c r="H19" i="6" l="1"/>
  <c r="H28" i="6" s="1"/>
  <c r="M29" i="12"/>
  <c r="K58" i="12"/>
  <c r="I19" i="6" s="1"/>
  <c r="I28" i="6" s="1"/>
  <c r="K11" i="12"/>
  <c r="K18" i="6" s="1"/>
  <c r="K27" i="6" s="1"/>
  <c r="Q37" i="6"/>
  <c r="S53" i="9"/>
  <c r="T6" i="10"/>
  <c r="O15" i="6"/>
  <c r="T6" i="9"/>
  <c r="T7" i="9" s="1"/>
  <c r="P15" i="6"/>
  <c r="U6" i="9"/>
  <c r="U7" i="9" s="1"/>
  <c r="Q11" i="6"/>
  <c r="Q8" i="6" s="1"/>
  <c r="Q12" i="6" s="1"/>
  <c r="X58" i="12"/>
  <c r="V19" i="6" s="1"/>
  <c r="R6" i="6"/>
  <c r="R4" i="6" s="1"/>
  <c r="R10" i="6" s="1"/>
  <c r="U4" i="10"/>
  <c r="U52" i="9" s="1"/>
  <c r="W21" i="3"/>
  <c r="P12" i="6"/>
  <c r="P9" i="6"/>
  <c r="W28" i="3"/>
  <c r="Q38" i="6" l="1"/>
  <c r="L11" i="12"/>
  <c r="L18" i="6" s="1"/>
  <c r="L27" i="6" s="1"/>
  <c r="R37" i="6"/>
  <c r="R38" i="6" s="1"/>
  <c r="T53" i="9"/>
  <c r="T55" i="9" s="1"/>
  <c r="N29" i="12"/>
  <c r="L58" i="12"/>
  <c r="J19" i="6" s="1"/>
  <c r="J28" i="6" s="1"/>
  <c r="U6" i="10"/>
  <c r="Q9" i="6"/>
  <c r="R11" i="6"/>
  <c r="R8" i="6" s="1"/>
  <c r="Y58" i="12"/>
  <c r="W19" i="6" s="1"/>
  <c r="S6" i="6"/>
  <c r="S4" i="6" s="1"/>
  <c r="S10" i="6" s="1"/>
  <c r="V4" i="10"/>
  <c r="V52" i="9" s="1"/>
  <c r="S55" i="9"/>
  <c r="X21" i="3"/>
  <c r="V6" i="10"/>
  <c r="X28" i="3"/>
  <c r="M58" i="12" l="1"/>
  <c r="O29" i="12"/>
  <c r="S37" i="6"/>
  <c r="S38" i="6" s="1"/>
  <c r="U53" i="9"/>
  <c r="U55" i="9" s="1"/>
  <c r="M11" i="12"/>
  <c r="M18" i="6" s="1"/>
  <c r="M27" i="6" s="1"/>
  <c r="R15" i="6"/>
  <c r="W6" i="9"/>
  <c r="W7" i="9" s="1"/>
  <c r="Q15" i="6"/>
  <c r="V6" i="9"/>
  <c r="V7" i="9" s="1"/>
  <c r="S11" i="6"/>
  <c r="S8" i="6" s="1"/>
  <c r="Z58" i="12"/>
  <c r="X19" i="6" s="1"/>
  <c r="T6" i="6"/>
  <c r="T4" i="6" s="1"/>
  <c r="T11" i="6" s="1"/>
  <c r="W4" i="10"/>
  <c r="W52" i="9" s="1"/>
  <c r="Y21" i="3"/>
  <c r="R12" i="6"/>
  <c r="R9" i="6"/>
  <c r="Y28" i="3"/>
  <c r="K19" i="6" l="1"/>
  <c r="K28" i="6" s="1"/>
  <c r="N11" i="12"/>
  <c r="N18" i="6" s="1"/>
  <c r="N27" i="6" s="1"/>
  <c r="T37" i="6"/>
  <c r="T38" i="6" s="1"/>
  <c r="V53" i="9"/>
  <c r="N58" i="12"/>
  <c r="L19" i="6" s="1"/>
  <c r="L28" i="6" s="1"/>
  <c r="P29" i="12"/>
  <c r="W6" i="10"/>
  <c r="S15" i="6"/>
  <c r="X6" i="9"/>
  <c r="X7" i="9" s="1"/>
  <c r="AA58" i="12"/>
  <c r="Y19" i="6" s="1"/>
  <c r="T10" i="6"/>
  <c r="T8" i="6" s="1"/>
  <c r="T12" i="6" s="1"/>
  <c r="U6" i="6"/>
  <c r="U4" i="6" s="1"/>
  <c r="U11" i="6" s="1"/>
  <c r="X4" i="10"/>
  <c r="X52" i="9" s="1"/>
  <c r="Z21" i="3"/>
  <c r="S12" i="6"/>
  <c r="S9" i="6"/>
  <c r="Z28" i="3"/>
  <c r="O58" i="12" l="1"/>
  <c r="M19" i="6" s="1"/>
  <c r="M28" i="6" s="1"/>
  <c r="Q29" i="12"/>
  <c r="U37" i="6"/>
  <c r="U38" i="6" s="1"/>
  <c r="W53" i="9"/>
  <c r="W55" i="9" s="1"/>
  <c r="O11" i="12"/>
  <c r="O18" i="6" s="1"/>
  <c r="O27" i="6" s="1"/>
  <c r="X6" i="10"/>
  <c r="U10" i="6"/>
  <c r="U8" i="6" s="1"/>
  <c r="AB58" i="12"/>
  <c r="Z19" i="6" s="1"/>
  <c r="T9" i="6"/>
  <c r="V6" i="6"/>
  <c r="V4" i="6" s="1"/>
  <c r="V11" i="6" s="1"/>
  <c r="Y4" i="10"/>
  <c r="Y52" i="9" s="1"/>
  <c r="V55" i="9"/>
  <c r="AA21" i="3"/>
  <c r="AA28" i="3"/>
  <c r="P58" i="12" l="1"/>
  <c r="N19" i="6" s="1"/>
  <c r="N28" i="6" s="1"/>
  <c r="Q58" i="12"/>
  <c r="O19" i="6" s="1"/>
  <c r="P11" i="12"/>
  <c r="P18" i="6" s="1"/>
  <c r="P27" i="6" s="1"/>
  <c r="V37" i="6"/>
  <c r="V38" i="6" s="1"/>
  <c r="X53" i="9"/>
  <c r="X55" i="9" s="1"/>
  <c r="Y6" i="10"/>
  <c r="T15" i="6"/>
  <c r="Y6" i="9"/>
  <c r="Y7" i="9" s="1"/>
  <c r="U15" i="6"/>
  <c r="Z6" i="9"/>
  <c r="Z7" i="9" s="1"/>
  <c r="V10" i="6"/>
  <c r="V8" i="6" s="1"/>
  <c r="D7" i="12"/>
  <c r="AC58" i="12"/>
  <c r="AA19" i="6" s="1"/>
  <c r="W6" i="6"/>
  <c r="W4" i="6" s="1"/>
  <c r="W11" i="6" s="1"/>
  <c r="Z4" i="10"/>
  <c r="Z52" i="9" s="1"/>
  <c r="Z6" i="10"/>
  <c r="U12" i="6"/>
  <c r="U9" i="6"/>
  <c r="AB21" i="3"/>
  <c r="AB28" i="3"/>
  <c r="W37" i="6" l="1"/>
  <c r="W38" i="6" s="1"/>
  <c r="Y53" i="9"/>
  <c r="Y55" i="9" s="1"/>
  <c r="Q11" i="12"/>
  <c r="Q18" i="6" s="1"/>
  <c r="Q27" i="6" s="1"/>
  <c r="V15" i="6"/>
  <c r="AA6" i="9"/>
  <c r="AA7" i="9" s="1"/>
  <c r="W10" i="6"/>
  <c r="W8" i="6" s="1"/>
  <c r="AD58" i="12"/>
  <c r="AB19" i="6" s="1"/>
  <c r="X6" i="6"/>
  <c r="X4" i="6" s="1"/>
  <c r="X10" i="6" s="1"/>
  <c r="AA4" i="10"/>
  <c r="AA52" i="9" s="1"/>
  <c r="O28" i="6"/>
  <c r="AC21" i="3"/>
  <c r="V12" i="6"/>
  <c r="V9" i="6"/>
  <c r="AC28" i="3"/>
  <c r="X37" i="6" l="1"/>
  <c r="X38" i="6" s="1"/>
  <c r="Z53" i="9"/>
  <c r="R11" i="12"/>
  <c r="R18" i="6" s="1"/>
  <c r="R27" i="6" s="1"/>
  <c r="AA6" i="10"/>
  <c r="W15" i="6"/>
  <c r="AB6" i="9"/>
  <c r="AB7" i="9" s="1"/>
  <c r="X11" i="6"/>
  <c r="X8" i="6" s="1"/>
  <c r="X12" i="6" s="1"/>
  <c r="AE58" i="12"/>
  <c r="AC19" i="6" s="1"/>
  <c r="Y6" i="6"/>
  <c r="Y4" i="6" s="1"/>
  <c r="Y10" i="6" s="1"/>
  <c r="AB4" i="10"/>
  <c r="AB52" i="9" s="1"/>
  <c r="AD21" i="3"/>
  <c r="W12" i="6"/>
  <c r="W9" i="6"/>
  <c r="Z55" i="9"/>
  <c r="P28" i="6"/>
  <c r="AD28" i="3"/>
  <c r="Y37" i="6" l="1"/>
  <c r="Y38" i="6" s="1"/>
  <c r="AA53" i="9"/>
  <c r="AA55" i="9" s="1"/>
  <c r="S11" i="12"/>
  <c r="S18" i="6" s="1"/>
  <c r="S27" i="6" s="1"/>
  <c r="X15" i="6"/>
  <c r="AC6" i="9"/>
  <c r="AC7" i="9" s="1"/>
  <c r="AB6" i="10"/>
  <c r="Y11" i="6"/>
  <c r="Y8" i="6" s="1"/>
  <c r="Y12" i="6" s="1"/>
  <c r="X9" i="6"/>
  <c r="AF58" i="12"/>
  <c r="AD19" i="6" s="1"/>
  <c r="Z6" i="6"/>
  <c r="Z4" i="6" s="1"/>
  <c r="Z10" i="6" s="1"/>
  <c r="AC4" i="10"/>
  <c r="AC52" i="9" s="1"/>
  <c r="Q28" i="6"/>
  <c r="AE21" i="3"/>
  <c r="AC6" i="10"/>
  <c r="AE28" i="3"/>
  <c r="T11" i="12" l="1"/>
  <c r="T18" i="6" s="1"/>
  <c r="T27" i="6" s="1"/>
  <c r="Z37" i="6"/>
  <c r="Z38" i="6" s="1"/>
  <c r="AB53" i="9"/>
  <c r="AB55" i="9" s="1"/>
  <c r="Y15" i="6"/>
  <c r="AD6" i="9"/>
  <c r="AD7" i="9" s="1"/>
  <c r="Z11" i="6"/>
  <c r="Z8" i="6" s="1"/>
  <c r="AG58" i="12"/>
  <c r="AE19" i="6" s="1"/>
  <c r="AA6" i="6"/>
  <c r="AA4" i="6" s="1"/>
  <c r="AA10" i="6" s="1"/>
  <c r="AD4" i="10"/>
  <c r="AD52" i="9" s="1"/>
  <c r="Y9" i="6"/>
  <c r="AF21" i="3"/>
  <c r="R28" i="6"/>
  <c r="AF28" i="3"/>
  <c r="AA37" i="6" l="1"/>
  <c r="AA38" i="6" s="1"/>
  <c r="AC53" i="9"/>
  <c r="AC55" i="9" s="1"/>
  <c r="U11" i="12"/>
  <c r="U18" i="6" s="1"/>
  <c r="U27" i="6" s="1"/>
  <c r="AD6" i="10"/>
  <c r="Z15" i="6"/>
  <c r="AE6" i="9"/>
  <c r="AE7" i="9" s="1"/>
  <c r="Z9" i="6"/>
  <c r="Z12" i="6"/>
  <c r="AA11" i="6"/>
  <c r="AA8" i="6" s="1"/>
  <c r="AA9" i="6" s="1"/>
  <c r="AH58" i="12"/>
  <c r="AF19" i="6" s="1"/>
  <c r="AB6" i="6"/>
  <c r="AB4" i="6" s="1"/>
  <c r="AB10" i="6" s="1"/>
  <c r="AE4" i="10"/>
  <c r="AE52" i="9" s="1"/>
  <c r="AE6" i="10"/>
  <c r="AG21" i="3"/>
  <c r="S28" i="6"/>
  <c r="AG28" i="3"/>
  <c r="V11" i="12" l="1"/>
  <c r="V18" i="6" s="1"/>
  <c r="V27" i="6" s="1"/>
  <c r="AB37" i="6"/>
  <c r="AB38" i="6" s="1"/>
  <c r="AD53" i="9"/>
  <c r="AD55" i="9" s="1"/>
  <c r="AA15" i="6"/>
  <c r="AF6" i="9"/>
  <c r="AF7" i="9" s="1"/>
  <c r="AA12" i="6"/>
  <c r="AB11" i="6"/>
  <c r="AB8" i="6" s="1"/>
  <c r="AB9" i="6" s="1"/>
  <c r="AI58" i="12"/>
  <c r="AG19" i="6" s="1"/>
  <c r="AC6" i="6"/>
  <c r="AC4" i="6" s="1"/>
  <c r="AC10" i="6" s="1"/>
  <c r="AF4" i="10"/>
  <c r="AF52" i="9" s="1"/>
  <c r="T28" i="6"/>
  <c r="AH21" i="3"/>
  <c r="AH28" i="3"/>
  <c r="AC37" i="6" l="1"/>
  <c r="AC38" i="6" s="1"/>
  <c r="AE53" i="9"/>
  <c r="AE55" i="9" s="1"/>
  <c r="W11" i="12"/>
  <c r="W18" i="6" s="1"/>
  <c r="W27" i="6" s="1"/>
  <c r="AB15" i="6"/>
  <c r="AG6" i="9"/>
  <c r="AG7" i="9" s="1"/>
  <c r="AF6" i="10"/>
  <c r="AB12" i="6"/>
  <c r="AC11" i="6"/>
  <c r="AC8" i="6" s="1"/>
  <c r="AJ58" i="12"/>
  <c r="E58" i="12"/>
  <c r="AD6" i="6"/>
  <c r="AD4" i="6" s="1"/>
  <c r="AD10" i="6" s="1"/>
  <c r="AG4" i="10"/>
  <c r="AG52" i="9" s="1"/>
  <c r="AI21" i="3"/>
  <c r="U28" i="6"/>
  <c r="AG6" i="10"/>
  <c r="AI28" i="3"/>
  <c r="AH19" i="6" l="1"/>
  <c r="AK58" i="12"/>
  <c r="X11" i="12"/>
  <c r="X18" i="6" s="1"/>
  <c r="X27" i="6" s="1"/>
  <c r="AD37" i="6"/>
  <c r="AD38" i="6" s="1"/>
  <c r="AF53" i="9"/>
  <c r="AF55" i="9" s="1"/>
  <c r="AC15" i="6"/>
  <c r="AH6" i="9"/>
  <c r="AH7" i="9" s="1"/>
  <c r="AD11" i="6"/>
  <c r="AD8" i="6" s="1"/>
  <c r="AE6" i="6"/>
  <c r="AE4" i="6" s="1"/>
  <c r="AE10" i="6" s="1"/>
  <c r="AH4" i="10"/>
  <c r="AH52" i="9" s="1"/>
  <c r="AJ21" i="3"/>
  <c r="AC12" i="6"/>
  <c r="AC9" i="6"/>
  <c r="V28" i="6"/>
  <c r="AJ28" i="3"/>
  <c r="AE37" i="6" l="1"/>
  <c r="AE38" i="6" s="1"/>
  <c r="AG53" i="9"/>
  <c r="AG55" i="9" s="1"/>
  <c r="Y11" i="12"/>
  <c r="Y18" i="6" s="1"/>
  <c r="Y27" i="6" s="1"/>
  <c r="AD15" i="6"/>
  <c r="AI6" i="9"/>
  <c r="AI7" i="9" s="1"/>
  <c r="AH6" i="10"/>
  <c r="AE11" i="6"/>
  <c r="AE8" i="6" s="1"/>
  <c r="AD12" i="6"/>
  <c r="AD9" i="6"/>
  <c r="AF6" i="6"/>
  <c r="AF4" i="6" s="1"/>
  <c r="AF11" i="6" s="1"/>
  <c r="AI4" i="10"/>
  <c r="AI52" i="9" s="1"/>
  <c r="W28" i="6"/>
  <c r="AK21" i="3"/>
  <c r="N16" i="6"/>
  <c r="V16" i="6"/>
  <c r="U16" i="6"/>
  <c r="G16" i="6"/>
  <c r="O16" i="6"/>
  <c r="W16" i="6"/>
  <c r="AC16" i="6"/>
  <c r="H16" i="6"/>
  <c r="P16" i="6"/>
  <c r="X16" i="6"/>
  <c r="I16" i="6"/>
  <c r="Q16" i="6"/>
  <c r="Y16" i="6"/>
  <c r="M16" i="6"/>
  <c r="J16" i="6"/>
  <c r="R16" i="6"/>
  <c r="Z16" i="6"/>
  <c r="K16" i="6"/>
  <c r="S16" i="6"/>
  <c r="AA16" i="6"/>
  <c r="E20" i="6"/>
  <c r="L16" i="6"/>
  <c r="T16" i="6"/>
  <c r="AB16" i="6"/>
  <c r="AK28" i="3"/>
  <c r="AF37" i="6" l="1"/>
  <c r="AF38" i="6" s="1"/>
  <c r="AH53" i="9"/>
  <c r="AH55" i="9" s="1"/>
  <c r="Z11" i="12"/>
  <c r="Z18" i="6" s="1"/>
  <c r="Z27" i="6" s="1"/>
  <c r="AD16" i="6"/>
  <c r="AD17" i="6" s="1"/>
  <c r="AE15" i="6"/>
  <c r="AJ6" i="9"/>
  <c r="AJ7" i="9" s="1"/>
  <c r="AI6" i="10"/>
  <c r="AF10" i="6"/>
  <c r="AF8" i="6" s="1"/>
  <c r="AG6" i="6"/>
  <c r="AG4" i="6" s="1"/>
  <c r="AG11" i="6" s="1"/>
  <c r="AJ4" i="10"/>
  <c r="AJ52" i="9" s="1"/>
  <c r="AE12" i="6"/>
  <c r="AE9" i="6"/>
  <c r="X28" i="6"/>
  <c r="H28" i="3"/>
  <c r="AL21" i="3"/>
  <c r="G20" i="6"/>
  <c r="G22" i="6" s="1"/>
  <c r="G23" i="6" s="1"/>
  <c r="G17" i="6"/>
  <c r="I20" i="6"/>
  <c r="I22" i="6" s="1"/>
  <c r="I23" i="6" s="1"/>
  <c r="I17" i="6"/>
  <c r="R20" i="6"/>
  <c r="R22" i="6" s="1"/>
  <c r="R23" i="6" s="1"/>
  <c r="R17" i="6"/>
  <c r="X17" i="6"/>
  <c r="U20" i="6"/>
  <c r="U22" i="6" s="1"/>
  <c r="U23" i="6" s="1"/>
  <c r="U17" i="6"/>
  <c r="W20" i="6"/>
  <c r="W22" i="6" s="1"/>
  <c r="W23" i="6" s="1"/>
  <c r="W17" i="6"/>
  <c r="O20" i="6"/>
  <c r="O22" i="6" s="1"/>
  <c r="O23" i="6" s="1"/>
  <c r="O17" i="6"/>
  <c r="T20" i="6"/>
  <c r="T22" i="6" s="1"/>
  <c r="T23" i="6" s="1"/>
  <c r="T17" i="6"/>
  <c r="J20" i="6"/>
  <c r="J22" i="6" s="1"/>
  <c r="J23" i="6" s="1"/>
  <c r="J17" i="6"/>
  <c r="P20" i="6"/>
  <c r="P22" i="6" s="1"/>
  <c r="P23" i="6" s="1"/>
  <c r="P17" i="6"/>
  <c r="Q20" i="6"/>
  <c r="Q22" i="6" s="1"/>
  <c r="Q23" i="6" s="1"/>
  <c r="Q17" i="6"/>
  <c r="E17" i="6"/>
  <c r="M20" i="6"/>
  <c r="M22" i="6" s="1"/>
  <c r="M23" i="6" s="1"/>
  <c r="M17" i="6"/>
  <c r="H20" i="6"/>
  <c r="H22" i="6" s="1"/>
  <c r="H17" i="6"/>
  <c r="V20" i="6"/>
  <c r="V22" i="6" s="1"/>
  <c r="V23" i="6" s="1"/>
  <c r="V17" i="6"/>
  <c r="N20" i="6"/>
  <c r="N22" i="6" s="1"/>
  <c r="N23" i="6" s="1"/>
  <c r="N17" i="6"/>
  <c r="K20" i="6"/>
  <c r="K22" i="6" s="1"/>
  <c r="K23" i="6" s="1"/>
  <c r="K17" i="6"/>
  <c r="AB17" i="6"/>
  <c r="Z17" i="6"/>
  <c r="L20" i="6"/>
  <c r="L22" i="6" s="1"/>
  <c r="L23" i="6" s="1"/>
  <c r="L17" i="6"/>
  <c r="AA17" i="6"/>
  <c r="AC17" i="6"/>
  <c r="S20" i="6"/>
  <c r="S22" i="6" s="1"/>
  <c r="S23" i="6" s="1"/>
  <c r="S17" i="6"/>
  <c r="Y17" i="6"/>
  <c r="F16" i="6"/>
  <c r="AL28" i="3"/>
  <c r="AG37" i="6" l="1"/>
  <c r="AG38" i="6" s="1"/>
  <c r="AI53" i="9"/>
  <c r="AI55" i="9" s="1"/>
  <c r="AE16" i="6"/>
  <c r="AE17" i="6" s="1"/>
  <c r="AA11" i="12"/>
  <c r="AA18" i="6" s="1"/>
  <c r="AA27" i="6" s="1"/>
  <c r="F4" i="10"/>
  <c r="AF15" i="6"/>
  <c r="AK6" i="9"/>
  <c r="AK7" i="9" s="1"/>
  <c r="AG10" i="6"/>
  <c r="AG8" i="6" s="1"/>
  <c r="AG9" i="6" s="1"/>
  <c r="AH6" i="6"/>
  <c r="D6" i="6" s="1"/>
  <c r="X20" i="6"/>
  <c r="X22" i="6" s="1"/>
  <c r="X23" i="6" s="1"/>
  <c r="X24" i="6" s="1"/>
  <c r="X30" i="6" s="1"/>
  <c r="X40" i="6" s="1"/>
  <c r="X42" i="6" s="1"/>
  <c r="F6" i="10"/>
  <c r="AJ6" i="10"/>
  <c r="AF12" i="6"/>
  <c r="AF9" i="6"/>
  <c r="O24" i="6"/>
  <c r="O30" i="6" s="1"/>
  <c r="O40" i="6" s="1"/>
  <c r="O42" i="6" s="1"/>
  <c r="R24" i="6"/>
  <c r="R30" i="6" s="1"/>
  <c r="R40" i="6" s="1"/>
  <c r="R42" i="6" s="1"/>
  <c r="S24" i="6"/>
  <c r="S30" i="6" s="1"/>
  <c r="S40" i="6" s="1"/>
  <c r="S42" i="6" s="1"/>
  <c r="L24" i="6"/>
  <c r="L30" i="6" s="1"/>
  <c r="L40" i="6" s="1"/>
  <c r="L42" i="6" s="1"/>
  <c r="K24" i="6"/>
  <c r="K30" i="6" s="1"/>
  <c r="K40" i="6" s="1"/>
  <c r="K42" i="6" s="1"/>
  <c r="M24" i="6"/>
  <c r="M30" i="6" s="1"/>
  <c r="M40" i="6" s="1"/>
  <c r="M42" i="6" s="1"/>
  <c r="P24" i="6"/>
  <c r="P30" i="6" s="1"/>
  <c r="P40" i="6" s="1"/>
  <c r="P42" i="6" s="1"/>
  <c r="W24" i="6"/>
  <c r="W30" i="6" s="1"/>
  <c r="W40" i="6" s="1"/>
  <c r="W42" i="6" s="1"/>
  <c r="J24" i="6"/>
  <c r="J30" i="6" s="1"/>
  <c r="J40" i="6" s="1"/>
  <c r="J42" i="6" s="1"/>
  <c r="U24" i="6"/>
  <c r="U30" i="6" s="1"/>
  <c r="U40" i="6" s="1"/>
  <c r="U42" i="6" s="1"/>
  <c r="I24" i="6"/>
  <c r="I30" i="6" s="1"/>
  <c r="I40" i="6" s="1"/>
  <c r="I42" i="6" s="1"/>
  <c r="H23" i="6"/>
  <c r="H24" i="6" s="1"/>
  <c r="H30" i="6" s="1"/>
  <c r="H40" i="6" s="1"/>
  <c r="H42" i="6" s="1"/>
  <c r="N24" i="6"/>
  <c r="N30" i="6" s="1"/>
  <c r="N40" i="6" s="1"/>
  <c r="N42" i="6" s="1"/>
  <c r="V24" i="6"/>
  <c r="V30" i="6" s="1"/>
  <c r="V40" i="6" s="1"/>
  <c r="V42" i="6" s="1"/>
  <c r="Q24" i="6"/>
  <c r="Q30" i="6" s="1"/>
  <c r="Q40" i="6" s="1"/>
  <c r="Q42" i="6" s="1"/>
  <c r="T24" i="6"/>
  <c r="T30" i="6" s="1"/>
  <c r="T40" i="6" s="1"/>
  <c r="T42" i="6" s="1"/>
  <c r="G24" i="6"/>
  <c r="G30" i="6" s="1"/>
  <c r="G40" i="6" s="1"/>
  <c r="G42" i="6" s="1"/>
  <c r="F20" i="6"/>
  <c r="F22" i="6" s="1"/>
  <c r="F23" i="6" s="1"/>
  <c r="F17" i="6"/>
  <c r="E22" i="6"/>
  <c r="E23" i="6" s="1"/>
  <c r="AM21" i="3"/>
  <c r="I21" i="3"/>
  <c r="E9" i="6"/>
  <c r="AF16" i="6" l="1"/>
  <c r="AF17" i="6" s="1"/>
  <c r="AH37" i="6"/>
  <c r="AJ53" i="9"/>
  <c r="AB11" i="12"/>
  <c r="AB18" i="6" s="1"/>
  <c r="AB27" i="6" s="1"/>
  <c r="AG15" i="6"/>
  <c r="AL6" i="9"/>
  <c r="AL7" i="9" s="1"/>
  <c r="AG12" i="6"/>
  <c r="AG16" i="6" s="1"/>
  <c r="E52" i="9"/>
  <c r="F52" i="9"/>
  <c r="Y28" i="6"/>
  <c r="Y20" i="6"/>
  <c r="Y22" i="6" s="1"/>
  <c r="AH4" i="6"/>
  <c r="F24" i="6"/>
  <c r="F30" i="6" s="1"/>
  <c r="F40" i="6" s="1"/>
  <c r="F42" i="6" s="1"/>
  <c r="E24" i="6"/>
  <c r="E30" i="6" s="1"/>
  <c r="E40" i="6" s="1"/>
  <c r="AC11" i="12" l="1"/>
  <c r="AC18" i="6" s="1"/>
  <c r="AC27" i="6" s="1"/>
  <c r="AH38" i="6"/>
  <c r="D38" i="6" s="1"/>
  <c r="D37" i="6"/>
  <c r="Y23" i="6"/>
  <c r="Y24" i="6" s="1"/>
  <c r="Y30" i="6" s="1"/>
  <c r="Y40" i="6" s="1"/>
  <c r="Y42" i="6" s="1"/>
  <c r="AJ55" i="9"/>
  <c r="F53" i="9"/>
  <c r="F55" i="9" s="1"/>
  <c r="E53" i="9"/>
  <c r="E55" i="9" s="1"/>
  <c r="G6" i="9" s="1"/>
  <c r="AH10" i="6"/>
  <c r="D10" i="6" s="1"/>
  <c r="AH11" i="6"/>
  <c r="D4" i="6"/>
  <c r="Z28" i="6"/>
  <c r="Z20" i="6"/>
  <c r="Z22" i="6" s="1"/>
  <c r="AG17" i="6"/>
  <c r="D36" i="6"/>
  <c r="E42" i="6" l="1"/>
  <c r="E43" i="6" s="1"/>
  <c r="F43" i="6" s="1"/>
  <c r="G43" i="6" s="1"/>
  <c r="H43" i="6" s="1"/>
  <c r="I43" i="6" s="1"/>
  <c r="J43" i="6" s="1"/>
  <c r="K43" i="6" s="1"/>
  <c r="L43" i="6" s="1"/>
  <c r="M43" i="6" s="1"/>
  <c r="N43" i="6" s="1"/>
  <c r="O43" i="6" s="1"/>
  <c r="P43" i="6" s="1"/>
  <c r="Q43" i="6" s="1"/>
  <c r="R43" i="6" s="1"/>
  <c r="S43" i="6" s="1"/>
  <c r="T43" i="6" s="1"/>
  <c r="U43" i="6" s="1"/>
  <c r="V43" i="6" s="1"/>
  <c r="W43" i="6" s="1"/>
  <c r="X43" i="6" s="1"/>
  <c r="Y43" i="6" s="1"/>
  <c r="AD11" i="12"/>
  <c r="AD18" i="6" s="1"/>
  <c r="AD27" i="6" s="1"/>
  <c r="AH15" i="6"/>
  <c r="D15" i="6" s="1"/>
  <c r="AM6" i="9"/>
  <c r="AM7" i="9" s="1"/>
  <c r="E41" i="6"/>
  <c r="Z23" i="6"/>
  <c r="Z24" i="6" s="1"/>
  <c r="Z30" i="6" s="1"/>
  <c r="Z40" i="6" s="1"/>
  <c r="Z42" i="6" s="1"/>
  <c r="AH8" i="6"/>
  <c r="D11" i="6"/>
  <c r="H6" i="9"/>
  <c r="G7" i="9"/>
  <c r="AA28" i="6"/>
  <c r="AA20" i="6"/>
  <c r="AA22" i="6" s="1"/>
  <c r="AE11" i="12" l="1"/>
  <c r="AE18" i="6" s="1"/>
  <c r="AE27" i="6" s="1"/>
  <c r="Z43" i="6"/>
  <c r="AA23" i="6"/>
  <c r="AA24" i="6" s="1"/>
  <c r="AA30" i="6" s="1"/>
  <c r="AA40" i="6" s="1"/>
  <c r="AA42" i="6" s="1"/>
  <c r="AB28" i="6"/>
  <c r="AB20" i="6"/>
  <c r="AB22" i="6" s="1"/>
  <c r="H7" i="9"/>
  <c r="I6" i="9"/>
  <c r="I7" i="9" s="1"/>
  <c r="AH12" i="6"/>
  <c r="AH9" i="6"/>
  <c r="D9" i="6" s="1"/>
  <c r="D8" i="6"/>
  <c r="AF11" i="12" l="1"/>
  <c r="AF18" i="6" s="1"/>
  <c r="AF27" i="6" s="1"/>
  <c r="AA43" i="6"/>
  <c r="AB23" i="6"/>
  <c r="AB24" i="6" s="1"/>
  <c r="AB30" i="6" s="1"/>
  <c r="AB40" i="6" s="1"/>
  <c r="AC28" i="6"/>
  <c r="AC20" i="6"/>
  <c r="AC22" i="6" s="1"/>
  <c r="D12" i="6"/>
  <c r="AH16" i="6"/>
  <c r="AB42" i="6" l="1"/>
  <c r="AB43" i="6" s="1"/>
  <c r="AG11" i="12"/>
  <c r="AG18" i="6" s="1"/>
  <c r="AC23" i="6"/>
  <c r="AC24" i="6" s="1"/>
  <c r="AC30" i="6" s="1"/>
  <c r="AC40" i="6" s="1"/>
  <c r="AC42" i="6" s="1"/>
  <c r="AD28" i="6"/>
  <c r="AD20" i="6"/>
  <c r="AD22" i="6" s="1"/>
  <c r="AH17" i="6"/>
  <c r="D17" i="6" s="1"/>
  <c r="D16" i="6"/>
  <c r="AC43" i="6" l="1"/>
  <c r="D9" i="12"/>
  <c r="AH11" i="12"/>
  <c r="AD23" i="6"/>
  <c r="AD24" i="6" s="1"/>
  <c r="AD30" i="6" s="1"/>
  <c r="AD40" i="6" s="1"/>
  <c r="AE20" i="6"/>
  <c r="AE22" i="6" s="1"/>
  <c r="AE28" i="6"/>
  <c r="D11" i="12" l="1"/>
  <c r="AH18" i="6"/>
  <c r="AD42" i="6"/>
  <c r="AD43" i="6" s="1"/>
  <c r="AE23" i="6"/>
  <c r="AE24" i="6" s="1"/>
  <c r="AE30" i="6" s="1"/>
  <c r="AE40" i="6" s="1"/>
  <c r="AE42" i="6" s="1"/>
  <c r="AF28" i="6"/>
  <c r="AF20" i="6"/>
  <c r="AF22" i="6" s="1"/>
  <c r="AG27" i="6"/>
  <c r="AE43" i="6" l="1"/>
  <c r="D18" i="6"/>
  <c r="AH27" i="6"/>
  <c r="D27" i="6" s="1"/>
  <c r="AF23" i="6"/>
  <c r="AF24" i="6" s="1"/>
  <c r="AF30" i="6" s="1"/>
  <c r="AF40" i="6" s="1"/>
  <c r="AF42" i="6" s="1"/>
  <c r="AG28" i="6"/>
  <c r="AG20" i="6"/>
  <c r="AH28" i="6"/>
  <c r="AH20" i="6"/>
  <c r="AH22" i="6" s="1"/>
  <c r="AH23" i="6" s="1"/>
  <c r="D19" i="6"/>
  <c r="D28" i="6" l="1"/>
  <c r="AF43" i="6"/>
  <c r="AG22" i="6"/>
  <c r="AG23" i="6" s="1"/>
  <c r="D20" i="6"/>
  <c r="AG24" i="6" l="1"/>
  <c r="AG30" i="6" s="1"/>
  <c r="AG40" i="6" s="1"/>
  <c r="AG42" i="6" s="1"/>
  <c r="AG43" i="6" s="1"/>
  <c r="D22" i="6"/>
  <c r="D23" i="6" s="1"/>
  <c r="AH24" i="6"/>
  <c r="AH30" i="6" l="1"/>
  <c r="D24" i="6"/>
  <c r="AH40" i="6" l="1"/>
  <c r="D30" i="6"/>
  <c r="AH42" i="6" l="1"/>
  <c r="AH43" i="6" s="1"/>
  <c r="F41" i="6"/>
  <c r="G41" i="6" s="1"/>
  <c r="H41" i="6" l="1"/>
  <c r="I41" i="6" s="1"/>
  <c r="J41" i="6" l="1"/>
  <c r="K41" i="6" s="1"/>
  <c r="L41" i="6" s="1"/>
  <c r="M41" i="6" s="1"/>
  <c r="N41" i="6" s="1"/>
  <c r="O41" i="6" s="1"/>
  <c r="P41" i="6" s="1"/>
  <c r="Q41" i="6" s="1"/>
  <c r="R41" i="6" s="1"/>
  <c r="S41" i="6" s="1"/>
  <c r="T41" i="6" s="1"/>
  <c r="U41" i="6" s="1"/>
  <c r="V41" i="6" s="1"/>
  <c r="W41" i="6" s="1"/>
  <c r="X41" i="6" s="1"/>
  <c r="Y41" i="6" s="1"/>
  <c r="Z41" i="6" s="1"/>
  <c r="AA41" i="6" s="1"/>
  <c r="AB41" i="6" s="1"/>
  <c r="AC41" i="6" s="1"/>
  <c r="AD41" i="6" s="1"/>
  <c r="AE41" i="6" s="1"/>
  <c r="AF41" i="6" s="1"/>
  <c r="AG41" i="6" s="1"/>
  <c r="AH41" i="6" s="1"/>
</calcChain>
</file>

<file path=xl/sharedStrings.xml><?xml version="1.0" encoding="utf-8"?>
<sst xmlns="http://schemas.openxmlformats.org/spreadsheetml/2006/main" count="637" uniqueCount="289">
  <si>
    <t>TOTAL</t>
  </si>
  <si>
    <t>INVESTIMENTOS</t>
  </si>
  <si>
    <t>DESCRIÇÃO</t>
  </si>
  <si>
    <t>UNID.</t>
  </si>
  <si>
    <t>QUANTIDADE</t>
  </si>
  <si>
    <t>PREÇO UNIT.</t>
  </si>
  <si>
    <t>ISS</t>
  </si>
  <si>
    <t>OPEX</t>
  </si>
  <si>
    <t>HISTÓRICO DOS VALORES DA CIP DO MUNICÍPIO</t>
  </si>
  <si>
    <t>Maio/2020 a Abril/2022</t>
  </si>
  <si>
    <t>Ano</t>
  </si>
  <si>
    <t>Data</t>
  </si>
  <si>
    <t>Receita bruta</t>
  </si>
  <si>
    <t>Média Mensal Anual</t>
  </si>
  <si>
    <t>Média Mensal Histórica</t>
  </si>
  <si>
    <t>Lista de Ativos faturados pela Elektro no município de Mairiporã - 2022</t>
  </si>
  <si>
    <t xml:space="preserve"> Pontos de iluminação e os equipamentos de acionamento</t>
  </si>
  <si>
    <t>REGIÃO</t>
  </si>
  <si>
    <t>COD. LOC.</t>
  </si>
  <si>
    <t>CLIENTE TITULAR</t>
  </si>
  <si>
    <t>UNIDADE CONSUMIDORA</t>
  </si>
  <si>
    <t>SUBGRUPO TARIF.</t>
  </si>
  <si>
    <t>LÂMPADA (+ AUXILIAR)</t>
  </si>
  <si>
    <t>POTÊNCIA</t>
  </si>
  <si>
    <t>PONTOS DE ILUMINAÇÃO</t>
  </si>
  <si>
    <t>LESTE</t>
  </si>
  <si>
    <t>MUNICIPIO DE MAIRIPORÃ</t>
  </si>
  <si>
    <t>4a</t>
  </si>
  <si>
    <t>VM80 + REATOR 10</t>
  </si>
  <si>
    <t>VS70 + REATOR 14</t>
  </si>
  <si>
    <t>VS100 + REATOR 17</t>
  </si>
  <si>
    <t>VT150 + REATOR 20</t>
  </si>
  <si>
    <t>VS150 + REATOR 22</t>
  </si>
  <si>
    <t>VS250 + REATOR 30</t>
  </si>
  <si>
    <t>VT250 + REATOR 28</t>
  </si>
  <si>
    <t>LED150 W</t>
  </si>
  <si>
    <t>TOTAL PONTOS DE ILUMINAÇÃO</t>
  </si>
  <si>
    <t>EQUIPAMENTOS DE ACIONAMENTO</t>
  </si>
  <si>
    <t>CHAVE_MAGNETICA_1.8W</t>
  </si>
  <si>
    <t>CONTROLADORES M100</t>
  </si>
  <si>
    <t>CONTROLADORES M50</t>
  </si>
  <si>
    <t>RELE_FOTOELETRICO_1.5W</t>
  </si>
  <si>
    <t>TOTAL DE ACIONADORES</t>
  </si>
  <si>
    <t>Demonstrativo do Resultado do Projeto</t>
  </si>
  <si>
    <t>(-) Despesas Operacionais</t>
  </si>
  <si>
    <t>Exposição Máxima</t>
  </si>
  <si>
    <t>(+) Receita Bruta da Concessão</t>
  </si>
  <si>
    <t>Receita Operacional</t>
  </si>
  <si>
    <t>Contraprestação</t>
  </si>
  <si>
    <t>Contabilização do Aporte</t>
  </si>
  <si>
    <t>(-) Impostos sobre a Receita</t>
  </si>
  <si>
    <t>% da Receita Bruta</t>
  </si>
  <si>
    <t>(=) Receita Líquida</t>
  </si>
  <si>
    <t>(=) EBITDA</t>
  </si>
  <si>
    <t>% Margem</t>
  </si>
  <si>
    <t>(=) EBIT</t>
  </si>
  <si>
    <t>(+) Receitas Não Operacionais</t>
  </si>
  <si>
    <t>(=) EBIT Ajustado</t>
  </si>
  <si>
    <t>(-) IR + CSLL</t>
  </si>
  <si>
    <t>(+/-) Variação de Capital de Giro</t>
  </si>
  <si>
    <t>(=) Geração de Caixa Operacional</t>
  </si>
  <si>
    <t>(=) Fluxo de Caixa de Investimentos</t>
  </si>
  <si>
    <t>(=) Fluxo Livre de Caixa</t>
  </si>
  <si>
    <t>TIR do Projeto</t>
  </si>
  <si>
    <t>VPL do Projeto</t>
  </si>
  <si>
    <t>Payback</t>
  </si>
  <si>
    <t>IMPOSTOS SOBRE FATURAMENTO</t>
  </si>
  <si>
    <t>PIS/COFINS- CONSIDERANDO LUCRO PRESUMIDO</t>
  </si>
  <si>
    <t>IMPOSTO DE RENDA/CSLL - CONSIDERANDO LUCRO PRESUMIDO</t>
  </si>
  <si>
    <t>Ano 1</t>
  </si>
  <si>
    <t>Ano 2</t>
  </si>
  <si>
    <t>Ano 3</t>
  </si>
  <si>
    <t>Ano 4</t>
  </si>
  <si>
    <t>Ano 5</t>
  </si>
  <si>
    <t>Ano 6</t>
  </si>
  <si>
    <t>Ano 7</t>
  </si>
  <si>
    <t>Ano 8</t>
  </si>
  <si>
    <t>Ano 9</t>
  </si>
  <si>
    <t>Ano 10</t>
  </si>
  <si>
    <t>Ano 11</t>
  </si>
  <si>
    <t>Ano 12</t>
  </si>
  <si>
    <t>Ano 13</t>
  </si>
  <si>
    <t>Ano 14</t>
  </si>
  <si>
    <t>Ano 15</t>
  </si>
  <si>
    <t>Ano 16</t>
  </si>
  <si>
    <t>Ano 17</t>
  </si>
  <si>
    <t>Ano 18</t>
  </si>
  <si>
    <t>Ano 19</t>
  </si>
  <si>
    <t>Ano 20</t>
  </si>
  <si>
    <t>Ano 21</t>
  </si>
  <si>
    <t>Ano 22</t>
  </si>
  <si>
    <t>Ano 23</t>
  </si>
  <si>
    <t>Ano 24</t>
  </si>
  <si>
    <t>Ano 25</t>
  </si>
  <si>
    <t>Ano 26</t>
  </si>
  <si>
    <t>Ano 27</t>
  </si>
  <si>
    <t>Ano 28</t>
  </si>
  <si>
    <t>Ano 29</t>
  </si>
  <si>
    <t>Ano 30</t>
  </si>
  <si>
    <t>Descrição</t>
  </si>
  <si>
    <t>Correção Inflação (IPCA-IBGE Base: Maio/2022 até Agosto/2023</t>
  </si>
  <si>
    <t>1.1</t>
  </si>
  <si>
    <t>1.2</t>
  </si>
  <si>
    <t>Item</t>
  </si>
  <si>
    <t>Quantidade</t>
  </si>
  <si>
    <t>Unidade</t>
  </si>
  <si>
    <t>Preço Unitatio</t>
  </si>
  <si>
    <t>Preço Global</t>
  </si>
  <si>
    <t>1.3</t>
  </si>
  <si>
    <t>unid.</t>
  </si>
  <si>
    <t>Materiais eletricos</t>
  </si>
  <si>
    <t>Fonte</t>
  </si>
  <si>
    <t>SINAPI</t>
  </si>
  <si>
    <t>Coeficiente de Representatividade</t>
  </si>
  <si>
    <t>2.1</t>
  </si>
  <si>
    <t>2.2</t>
  </si>
  <si>
    <t>1. COMPOSIÇÃO LAMPADAS DE LED</t>
  </si>
  <si>
    <t>2. COMPOSIÇÃO POSTE MULTIAPLICAÇÃO</t>
  </si>
  <si>
    <t>3. COMPOSIÇÃO VEÍCULOS E EQUIPAMENTOS</t>
  </si>
  <si>
    <t>Guindauto Hidráulico, Capacidade Maxíma de Carga 6.200Kg, Momento Maximo de Carga 11,7 TM, Alcance Maximo Horizontal 9,70M, Incluindo Caminhão Toco PBT 16.600 kg, Potência de 189 CV</t>
  </si>
  <si>
    <t xml:space="preserve">Veículo com carroceria </t>
  </si>
  <si>
    <t>Pesquisa de Mercado</t>
  </si>
  <si>
    <t>3.1</t>
  </si>
  <si>
    <t>Servidor Virtualização e Setup</t>
  </si>
  <si>
    <t>Tablet</t>
  </si>
  <si>
    <t>Laptop</t>
  </si>
  <si>
    <t>Nobreak</t>
  </si>
  <si>
    <t>Aparelhos Celulares</t>
  </si>
  <si>
    <t>Chips de Celular</t>
  </si>
  <si>
    <t>3.3</t>
  </si>
  <si>
    <t>Grupo de Produtos</t>
  </si>
  <si>
    <t>Reforma do Imovel para CCO</t>
  </si>
  <si>
    <t>Instação de infraestrutura para CCO</t>
  </si>
  <si>
    <t>5. COMPOSIÇÃO INSTALAÇÃO CENTRO DE CONTROLE OPERACIONAL</t>
  </si>
  <si>
    <t>Mesas</t>
  </si>
  <si>
    <t>Cadeiras</t>
  </si>
  <si>
    <t>4.1</t>
  </si>
  <si>
    <t>4.2</t>
  </si>
  <si>
    <t>5.1</t>
  </si>
  <si>
    <t>5.2</t>
  </si>
  <si>
    <t>Demais equipamentos</t>
  </si>
  <si>
    <t>4. COMPOSIÇÃO SERVIDORES E EQUIPAMENTOS DE INFORMATICA</t>
  </si>
  <si>
    <t>4.3</t>
  </si>
  <si>
    <t>4.4</t>
  </si>
  <si>
    <t>4.5</t>
  </si>
  <si>
    <t>4.6</t>
  </si>
  <si>
    <t>6. COMPOSIÇÃO MOBILIÁRIO E ESCRITÓRIO</t>
  </si>
  <si>
    <t>6.1</t>
  </si>
  <si>
    <t>6.2</t>
  </si>
  <si>
    <t>6.3</t>
  </si>
  <si>
    <t>CONOGRAMA DO CAPEX</t>
  </si>
  <si>
    <t>UNIDADE</t>
  </si>
  <si>
    <t>ITEM</t>
  </si>
  <si>
    <t>QUANTIDADE TOTAL CONCESSÃO</t>
  </si>
  <si>
    <t>PREÇO TOTAL</t>
  </si>
  <si>
    <t>VALOR GLOBAL DE INVESTIMENTOS NA CONCESSÃO</t>
  </si>
  <si>
    <t>QUANTIDADE INICIAL</t>
  </si>
  <si>
    <t>Lâmpadas de Led</t>
  </si>
  <si>
    <t>Postes Multi-Aplicações</t>
  </si>
  <si>
    <t>Veículos e Equipamentos</t>
  </si>
  <si>
    <t>Servidores e Equipamentos de Informática</t>
  </si>
  <si>
    <t>Instalação de CCO</t>
  </si>
  <si>
    <t>Mobiliário</t>
  </si>
  <si>
    <t>FONTES DE RECEITAS</t>
  </si>
  <si>
    <t>ContraPrestação</t>
  </si>
  <si>
    <t>Receitas Acessórias</t>
  </si>
  <si>
    <t>SOMATÓRIA</t>
  </si>
  <si>
    <t>Valor Médio CIP Mensal- Data Base: Agosto/2023</t>
  </si>
  <si>
    <t>Despesas Administrativas</t>
  </si>
  <si>
    <t>Despesas Operacionais</t>
  </si>
  <si>
    <t>Centro de Despesas</t>
  </si>
  <si>
    <t>1. COMPOSIÇÃO DESPESAS ADMINISTRATIVAS</t>
  </si>
  <si>
    <t>Aluguel</t>
  </si>
  <si>
    <t>Mão de Obra Administrativa</t>
  </si>
  <si>
    <t xml:space="preserve">   Secretária / Administrativa</t>
  </si>
  <si>
    <t xml:space="preserve">   Faxineira</t>
  </si>
  <si>
    <t xml:space="preserve">   Operador de Call Center</t>
  </si>
  <si>
    <t xml:space="preserve">   Diretor</t>
  </si>
  <si>
    <t xml:space="preserve">   Controladoria</t>
  </si>
  <si>
    <t>1.4</t>
  </si>
  <si>
    <t>1.4.1</t>
  </si>
  <si>
    <t>1.4.2</t>
  </si>
  <si>
    <t>1.4.3</t>
  </si>
  <si>
    <t>1.4.4</t>
  </si>
  <si>
    <t>1.4.5</t>
  </si>
  <si>
    <t>Internet Dedicada</t>
  </si>
  <si>
    <t>Custo com servidores e backup Online</t>
  </si>
  <si>
    <t>Plano Celular (mensal)</t>
  </si>
  <si>
    <t>Plano 3G  Dados Tablet</t>
  </si>
  <si>
    <t>Linha 0800</t>
  </si>
  <si>
    <t>Suprimentos</t>
  </si>
  <si>
    <t>Segurança Trabalho</t>
  </si>
  <si>
    <t>Contabilidade</t>
  </si>
  <si>
    <t>Auditoria</t>
  </si>
  <si>
    <t>Advocacia</t>
  </si>
  <si>
    <t>Sistema Central de Gerenciamento</t>
  </si>
  <si>
    <t>Outros Gastos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</si>
  <si>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</si>
  <si>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</si>
  <si>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</si>
  <si>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</si>
  <si>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</si>
  <si>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</si>
  <si>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</si>
  <si>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</si>
  <si>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</si>
  <si>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</si>
  <si>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Preço Mensal</t>
  </si>
  <si>
    <t>mês</t>
  </si>
  <si>
    <t>SubCentro de Despesas</t>
  </si>
  <si>
    <t>unid./mês</t>
  </si>
  <si>
    <t>Consumo/mês</t>
  </si>
  <si>
    <t>Preço Unitátio</t>
  </si>
  <si>
    <t>Adicionais</t>
  </si>
  <si>
    <t>Encargos</t>
  </si>
  <si>
    <t>Beneficios/ EPI</t>
  </si>
  <si>
    <t>Valor Base</t>
  </si>
  <si>
    <t>Novo CAGED, eSocial e Empregador Web</t>
  </si>
  <si>
    <t>TOTAL DESPESAS MENSAIS</t>
  </si>
  <si>
    <t>TOTAL DESPESAS ANUAIS</t>
  </si>
  <si>
    <t>TOTAL DESPESAS DA CONCESSÃO</t>
  </si>
  <si>
    <t>2. COMPOSIÇÃO DESPESAS OPERACIONAIS</t>
  </si>
  <si>
    <t>Mão de Obra Operacional</t>
  </si>
  <si>
    <t xml:space="preserve">    Eletricista</t>
  </si>
  <si>
    <t>1.2.1</t>
  </si>
  <si>
    <t>1.2.2</t>
  </si>
  <si>
    <t>1.2.3</t>
  </si>
  <si>
    <t>Ferramentas e Materiais</t>
  </si>
  <si>
    <t>Combustivel</t>
  </si>
  <si>
    <t>Manutenção e Conservação</t>
  </si>
  <si>
    <t xml:space="preserve">    Motorista/ Operador cesto</t>
  </si>
  <si>
    <t xml:space="preserve">    Ajudante de Eletricista</t>
  </si>
  <si>
    <t xml:space="preserve">    Engenheiro Eletrico</t>
  </si>
  <si>
    <t>1.2.5</t>
  </si>
  <si>
    <t>-</t>
  </si>
  <si>
    <t>Beneficios/ EPI/ Uniforme</t>
  </si>
  <si>
    <t>3. COMPOSIÇÃO SEGUROS E GARANTIAS</t>
  </si>
  <si>
    <t>Taxa</t>
  </si>
  <si>
    <t>Total
em R$</t>
  </si>
  <si>
    <t>(-) PIS/ COFINS</t>
  </si>
  <si>
    <t>(-) ISS</t>
  </si>
  <si>
    <t>(-) Despesas Administrativas</t>
  </si>
  <si>
    <t>(-) Seguros e Garantias</t>
  </si>
  <si>
    <t>DEPRECIAÇÃO</t>
  </si>
  <si>
    <t>Somátória</t>
  </si>
  <si>
    <t>Depreciação em 30 anos</t>
  </si>
  <si>
    <t>Substituição das Lâmpadas</t>
  </si>
  <si>
    <t>Vida Util</t>
  </si>
  <si>
    <t>AMORTIZAÇÃO</t>
  </si>
  <si>
    <t>Somatória</t>
  </si>
  <si>
    <t>Período</t>
  </si>
  <si>
    <t>Seguro de Responsabilidade</t>
  </si>
  <si>
    <t>Seguro Risco Operacional</t>
  </si>
  <si>
    <t>Média Período Concessão</t>
  </si>
  <si>
    <t>Somatória Período Concessão</t>
  </si>
  <si>
    <t>Seguros e Garantias (média)</t>
  </si>
  <si>
    <t>Fluxo de Caixa Livre da Empresa</t>
  </si>
  <si>
    <t>(-) Depreciação</t>
  </si>
  <si>
    <t>(-) Amortização</t>
  </si>
  <si>
    <t>(+) Depreciação</t>
  </si>
  <si>
    <t>(+) Amortização</t>
  </si>
  <si>
    <t>(=) Lucro operacional após IR (Nopat)</t>
  </si>
  <si>
    <t>FCLE</t>
  </si>
  <si>
    <t>(=) Fluxo Livre de Caixa Acumulado</t>
  </si>
  <si>
    <t xml:space="preserve">           </t>
  </si>
  <si>
    <t>(=) Fluxo Livre de Caixa a VP</t>
  </si>
  <si>
    <t>(=) Fluxo Livre de Caixa a VP Acumulado</t>
  </si>
  <si>
    <t>(+) Aporte</t>
  </si>
  <si>
    <t>(=) Fluxo do Poder Concedente e Não Operacional</t>
  </si>
  <si>
    <t>(-) Investimentos - CAPEX</t>
  </si>
  <si>
    <t>Fluxo de Caixa Livre de Investimentos</t>
  </si>
  <si>
    <t>(-) Outorga</t>
  </si>
  <si>
    <t>CONOGRAMA SUBSTITUIÇÃO LÂMPADAS E POSTES</t>
  </si>
  <si>
    <t>Tx</t>
  </si>
  <si>
    <t>Luminárias de LED</t>
  </si>
  <si>
    <t>Tela Plana Colorida</t>
  </si>
  <si>
    <t>Roteador Wi-fi</t>
  </si>
  <si>
    <t>Camerã de monitoramento</t>
  </si>
  <si>
    <t>Dispositivo veideo fone de comunicação integrada</t>
  </si>
  <si>
    <t>Demais Equipamentos</t>
  </si>
  <si>
    <t>Montagem</t>
  </si>
  <si>
    <t>2.3</t>
  </si>
  <si>
    <t>2.4</t>
  </si>
  <si>
    <t>2.5</t>
  </si>
  <si>
    <t>2.6</t>
  </si>
  <si>
    <t>2.7</t>
  </si>
  <si>
    <t>Perfomace Bond</t>
  </si>
  <si>
    <t>Energia Eletrica (do CCO)</t>
  </si>
  <si>
    <t>Água (do CCO)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</si>
</sst>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5">
    <numFmt numFmtId="8" formatCode="&quot;R$&quot;\ #,##0.00;[Red]\-&quot;R$&quot;\ #,##0.00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[$€-2]* #,##0.00_);_([$€-2]* \(#,##0.00\);_([$€-2]* &quot;-&quot;??_)"/>
    <numFmt numFmtId="165" formatCode="#,###\-"/>
    <numFmt numFmtId="166" formatCode="#,##0%"/>
    <numFmt numFmtId="167" formatCode="#,##0.0%"/>
    <numFmt numFmtId="168" formatCode="&quot;R$ &quot;#,##0_);\(&quot;R$ &quot;#,##0\)"/>
    <numFmt numFmtId="169" formatCode="&quot;R$ &quot;#,##0.00_);[Red]\(&quot;R$ &quot;#,##0.00\)"/>
    <numFmt numFmtId="170" formatCode="&quot;R$ &quot;#,##0.00_);\(&quot;R$ &quot;#,##0.00\)"/>
    <numFmt numFmtId="171" formatCode="&quot;$&quot;#,##0.00;\(&quot;$&quot;#,##0.00\)"/>
    <numFmt numFmtId="172" formatCode="&quot;$&quot;0.00&quot;/su&quot;"/>
    <numFmt numFmtId="173" formatCode="#,##0.0\ ;\(#,##0.0\)"/>
    <numFmt numFmtId="174" formatCode="_(&quot;R$&quot;* #,##0_);_(&quot;R$&quot;* \(#,##0\);_(&quot;R$&quot;* &quot;-&quot;_);_(@_)"/>
    <numFmt numFmtId="175" formatCode="\$#,##0.0_);\(\$###0.0\)_)"/>
    <numFmt numFmtId="176" formatCode="0.0%;\(0.0\)%"/>
    <numFmt numFmtId="177" formatCode="0.00%;\(0.00\)%"/>
    <numFmt numFmtId="178" formatCode="#,##0.0\x_);\(#,##0.0\)"/>
    <numFmt numFmtId="179" formatCode="_(&quot;R$ &quot;* #,##0_);_(&quot;R$ &quot;* \(#,##0\);_(&quot;R$ &quot;* &quot;-&quot;_);_(@_)"/>
    <numFmt numFmtId="180" formatCode="&quot;\&quot;#,##0.00;[Red]&quot;\&quot;\-#,##0.00"/>
    <numFmt numFmtId="181" formatCode="\\\ #,##0_);[Red]\(\\\ #,##0\)"/>
    <numFmt numFmtId="182" formatCode="0.0_)\%;\(0.0\)\%;0.0_)\%;@_)_%"/>
    <numFmt numFmtId="183" formatCode="#,##0.0_)_%;\(#,##0.0\)_%;0.0_)_%;@_)_%"/>
    <numFmt numFmtId="184" formatCode="#,##0.0_);\(#,##0.0\);#,##0.0_);@_)"/>
    <numFmt numFmtId="185" formatCode="#,##0.0_);\(#,##0.0\)"/>
    <numFmt numFmtId="186" formatCode="&quot;$&quot;_(#,##0.00_);&quot;$&quot;\(#,##0.00\);&quot;$&quot;_(0.00_);@_)"/>
    <numFmt numFmtId="187" formatCode="&quot;R$ &quot;_(#,##0.00_);&quot;R$ &quot;\(#,##0.00\);&quot;R$ &quot;_(0.00_);@_)"/>
    <numFmt numFmtId="188" formatCode="&quot;R$ &quot;_(#,##0.00_);&quot;R$ &quot;\(#,##0.00\)"/>
    <numFmt numFmtId="189" formatCode="&quot;$&quot;_(#,##0.00_);&quot;$&quot;\(#,##0.00\)"/>
    <numFmt numFmtId="190" formatCode="#,##0.00_);\(#,##0.00\);0.00_);@_)"/>
    <numFmt numFmtId="191" formatCode="\€_(#,##0.00_);\€\(#,##0.00\);\€_(0.00_);@_)"/>
    <numFmt numFmtId="192" formatCode="&quot;€&quot;_(#,##0.00_);&quot;€&quot;\(#,##0.00\);&quot;€&quot;_(0.00_);@_)"/>
    <numFmt numFmtId="193" formatCode="#,##0.0_)\x;\(#,##0.0\)\x"/>
    <numFmt numFmtId="194" formatCode="#,##0_)_x;\(#,##0\)_x;0_)_x;@_)_x"/>
    <numFmt numFmtId="195" formatCode="#,##0.0_)_x;\(#,##0.0\)_x"/>
    <numFmt numFmtId="196" formatCode="0.0_)\%;\(0.0\)\%"/>
    <numFmt numFmtId="197" formatCode="#,##0.0_)_%;\(#,##0.0\)_%"/>
    <numFmt numFmtId="198" formatCode="&quot;￡&quot;\ #,##0_);[Red]\(&quot;￡&quot;\ #,##0\)"/>
    <numFmt numFmtId="199" formatCode="&quot;\&quot;#,##0.0_);\(&quot;\&quot;#,##0.0\)_)"/>
    <numFmt numFmtId="200" formatCode="#,##0;\(#,##0\);&quot;-&quot;"/>
    <numFmt numFmtId="201" formatCode="#,"/>
    <numFmt numFmtId="202" formatCode="_(&quot;$&quot;* #,##0_);_(&quot;$&quot;* \(#,##0\);_(&quot;$&quot;* &quot;-&quot;_);_(@_)"/>
    <numFmt numFmtId="203" formatCode="#,##0;\(#,##0\)"/>
    <numFmt numFmtId="204" formatCode="0.0&quot;x&quot;"/>
    <numFmt numFmtId="205" formatCode="0.0%"/>
    <numFmt numFmtId="206" formatCode="0.0"/>
    <numFmt numFmtId="207" formatCode="0.00&quot;x&quot;"/>
    <numFmt numFmtId="208" formatCode="0_)"/>
    <numFmt numFmtId="209" formatCode="&quot;R$&quot;#,##0.00_);\(&quot;R$&quot;#,##0.00\)"/>
    <numFmt numFmtId="210" formatCode="&quot;R$&quot;#,##0_);[Red]\(&quot;R$&quot;#,##0\)"/>
    <numFmt numFmtId="211" formatCode="_(* #,##0.00_);_(* \(#,##0.00\);_(* &quot;-&quot;??_);_(@_)"/>
    <numFmt numFmtId="212" formatCode="General_)"/>
    <numFmt numFmtId="213" formatCode="&quot;$&quot;#,##0.000_);[Red]\(&quot;$&quot;#,##0.000\)"/>
    <numFmt numFmtId="214" formatCode="#,##0.0000_);[Red]\(#,##0.0000\)"/>
    <numFmt numFmtId="215" formatCode="#,##0.0000000000000_);[Red]\(#,##0.0000000000000\)"/>
    <numFmt numFmtId="216" formatCode="m\-d\-yy"/>
    <numFmt numFmtId="217" formatCode="#,##0.0_x;&quot;NM&quot;_x"/>
    <numFmt numFmtId="218" formatCode="#,##0\x_);&quot;NM&quot;_)"/>
    <numFmt numFmtId="219" formatCode="0.00000000"/>
    <numFmt numFmtId="220" formatCode="0.0000"/>
    <numFmt numFmtId="221" formatCode="_(* #,##0_);_(* \(#,##0\)"/>
    <numFmt numFmtId="222" formatCode="d\-mmm\-yyyy"/>
    <numFmt numFmtId="223" formatCode="#,##0.0;[Red]\(#,##0.0\)"/>
    <numFmt numFmtId="224" formatCode="0.0%;\(0.0%\)"/>
    <numFmt numFmtId="225" formatCode="&quot;&quot;;&quot;&quot;;&quot;&quot;"/>
    <numFmt numFmtId="226" formatCode="_(* #,##0_);_(* \(#,##0\);_(* &quot;-&quot;_);_(@_)"/>
    <numFmt numFmtId="227" formatCode="#\ ###\ ###\ ##0\ "/>
    <numFmt numFmtId="228" formatCode="#,##0\ ;\(#,##0\);\–\ \ \ \ \ "/>
    <numFmt numFmtId="229" formatCode="_(* #,##0.0_);_(* \(#,##0.0\);_(* &quot;-&quot;?_);@_)"/>
    <numFmt numFmtId="230" formatCode="\£#,##0_);\(\£#,##0\)"/>
    <numFmt numFmtId="231" formatCode="_(* #,##0_);_(* \(#,##0\);_(* &quot;-&quot;??_);_(@_)"/>
    <numFmt numFmtId="232" formatCode="_(* #,##0.0_);_(* \(#,##0.0\);_(* &quot;-&quot;??_);_(@_)"/>
    <numFmt numFmtId="233" formatCode="&quot;Cr$&quot;#,##0.00_);\(&quot;Cr$&quot;#,##0.00\)"/>
    <numFmt numFmtId="234" formatCode="#,##0\ &quot;€&quot;;\-#,##0\ &quot;€&quot;"/>
    <numFmt numFmtId="235" formatCode="0_);\(0\)"/>
    <numFmt numFmtId="236" formatCode="[$-C0A]d\-mmm\-yy;@"/>
    <numFmt numFmtId="237" formatCode="0.0000000000"/>
    <numFmt numFmtId="238" formatCode="&quot;$&quot;#,##0.00_);[Red]\(&quot;$&quot;#,##0.00\)"/>
    <numFmt numFmtId="239" formatCode="#,##0.0"/>
    <numFmt numFmtId="240" formatCode=";;;"/>
    <numFmt numFmtId="241" formatCode="#,##0.000_);[Red]\(#,##0.000\)"/>
    <numFmt numFmtId="242" formatCode="&quot;R$ &quot;#,##0.0_);\(&quot;R$ &quot;#,##0.0\)"/>
    <numFmt numFmtId="243" formatCode="&quot;$&quot;#,##0.000"/>
    <numFmt numFmtId="244" formatCode="#,##0_ ;[Red]\-#,##0\ "/>
    <numFmt numFmtId="245" formatCode="#,##0,_);[Red]\(#,##0,\)"/>
    <numFmt numFmtId="246" formatCode="0.00\x;&quot;NEG&quot;"/>
    <numFmt numFmtId="247" formatCode="0.00_);\(0.00\);0.00"/>
    <numFmt numFmtId="248" formatCode="&quot;$&quot;#.00"/>
    <numFmt numFmtId="249" formatCode="_(&quot;Cr$&quot;* #,##0_);_(&quot;Cr$&quot;* \(#,##0\);_(&quot;Cr$&quot;* &quot;-&quot;_);_(@_)"/>
    <numFmt numFmtId="250" formatCode="&quot;$&quot;#,##0.0_);[Red]\(&quot;$&quot;#,##0.0\)"/>
    <numFmt numFmtId="251" formatCode="_(&quot;$&quot;* #,##0.00_);_(&quot;$&quot;* \(#,##0.00\);_(&quot;$&quot;* &quot;-&quot;??_);_(@_)"/>
    <numFmt numFmtId="252" formatCode="_(&quot;R$ &quot;* #,##0.00_);_(&quot;R$ &quot;* \(#,##0.00\);_(&quot;R$ &quot;* &quot;-&quot;??_);_(@_)"/>
    <numFmt numFmtId="253" formatCode="&quot;R$ &quot;#,##0.00_%_);\(&quot;R$ &quot;#,##0.00\)_%;&quot;R$ &quot;###0.00_%_);@_%_)"/>
    <numFmt numFmtId="254" formatCode="&quot;$&quot;#,##0.00_);\(&quot;$&quot;#,##0.00\)"/>
    <numFmt numFmtId="255" formatCode="#,##0.0000000_);\(#,##0.0000000\)"/>
    <numFmt numFmtId="256" formatCode="0.0%_)"/>
    <numFmt numFmtId="257" formatCode="0.00000_);\(0.00000\)"/>
    <numFmt numFmtId="258" formatCode="mmmm\ d\,\ yyyy"/>
    <numFmt numFmtId="259" formatCode="m\o\n\th\ d\,\ \y\y\y\y"/>
    <numFmt numFmtId="260" formatCode="dd\ mmm\ yy_);;&quot;-  &quot;;&quot; &quot;@"/>
    <numFmt numFmtId="261" formatCode="m/d/yy\ h:mm"/>
    <numFmt numFmtId="262" formatCode="#,##0_);\(#,##0\);&quot;- &quot;;&quot;  &quot;@"/>
    <numFmt numFmtId="263" formatCode="&quot;$&quot;#,##0.0_);\(&quot;$&quot;#,##0.0\)"/>
    <numFmt numFmtId="264" formatCode="0.000_)"/>
    <numFmt numFmtId="265" formatCode="_([$€]* #,##0.00_);_([$€]* \(#,##0.00\);_([$€]* &quot;-&quot;??_);_(@_)"/>
    <numFmt numFmtId="266" formatCode="[Magenta]&quot;Err&quot;;[Magenta]&quot;Err&quot;;[Blue]&quot;OK&quot;"/>
    <numFmt numFmtId="267" formatCode="General\ &quot;.&quot;"/>
    <numFmt numFmtId="268" formatCode="#,##0_);[Red]\(#,##0\);\-_)"/>
    <numFmt numFmtId="269" formatCode="0.0_)%;[Red]\(0.0%\);0.0_)%"/>
    <numFmt numFmtId="270" formatCode="[Red][&gt;1]&quot;&gt;100 %&quot;;[Red]\(0.0%\);0.0_)%"/>
    <numFmt numFmtId="271" formatCode="#,##0.0000_);\(#,##0.0000\);&quot;- &quot;;&quot;  &quot;@"/>
    <numFmt numFmtId="272" formatCode="_(#,##0_);\(#,##0\)"/>
    <numFmt numFmtId="273" formatCode="0\ \.0\ \.00"/>
    <numFmt numFmtId="274" formatCode="0\ \.0\ \.0"/>
    <numFmt numFmtId="275" formatCode="#.00"/>
    <numFmt numFmtId="276" formatCode="0.000000000"/>
    <numFmt numFmtId="277" formatCode="#,#00"/>
    <numFmt numFmtId="278" formatCode="#,##0.000_);\(#,##0.000\)"/>
    <numFmt numFmtId="279" formatCode="#,##0.0_);[Red]\(#,##0.0\)"/>
    <numFmt numFmtId="280" formatCode="_ * #,##0_ ;_ * \-#,##0_ ;_ * &quot;-&quot;_ ;_ @_ "/>
    <numFmt numFmtId="281" formatCode="&quot;$&quot;#,##0"/>
    <numFmt numFmtId="282" formatCode="_-* #,##0.00_-;\(#,##0.00\);_-* &quot;-&quot;??_-;_-@_-"/>
    <numFmt numFmtId="283" formatCode="_-* #,##0_-;_-* #,##0\-;_-* &quot;-&quot;_-;_-@_-"/>
    <numFmt numFmtId="284" formatCode="_-* #,##0.00_-;_-* #,##0.00\-;_-* &quot;-&quot;??_-;_-@_-"/>
    <numFmt numFmtId="285" formatCode="#,##0&quot; m3&quot;"/>
    <numFmt numFmtId="286" formatCode="_(* #,##0.00_);_(* \(#,##0.00\);_(* \-??_);_(@_)"/>
    <numFmt numFmtId="287" formatCode="_-* #,##0\ _F_-;\-* #,##0\ _F_-;_-* &quot;-&quot;\ _F_-;_-@_-"/>
    <numFmt numFmtId="288" formatCode="_-* #,##0\ &quot;€&quot;_-;\-* #,##0\ &quot;€&quot;_-;_-* &quot;-&quot;\ &quot;€&quot;_-;_-@_-"/>
    <numFmt numFmtId="289" formatCode="dd/mm/yy;@"/>
    <numFmt numFmtId="290" formatCode="_(&quot;R$&quot;* #,##0.00_);_(&quot;R$&quot;* \(#,##0.00\);_(&quot;R$&quot;* &quot;-&quot;??_);_(@_)"/>
    <numFmt numFmtId="291" formatCode="&quot;Cr$&quot;#,##0_);[Red]\(&quot;Cr$&quot;#,##0\)"/>
    <numFmt numFmtId="292" formatCode="0.0000%"/>
    <numFmt numFmtId="293" formatCode="[$-416]mmm\-yy;@"/>
    <numFmt numFmtId="294" formatCode="_(* #.##0.00_);_(* \(#.##0.00\);_(* &quot;-&quot;??_);_(@_)"/>
    <numFmt numFmtId="295" formatCode="_-* #,##0.00\ &quot;€&quot;_-;\-* #,##0.00\ &quot;€&quot;_-;_-* &quot;-&quot;??\ &quot;€&quot;_-;_-@_-"/>
    <numFmt numFmtId="296" formatCode="#,##0.000"/>
    <numFmt numFmtId="297" formatCode="_-* #,##0\ &quot;F&quot;_-;\-* #,##0\ &quot;F&quot;_-;_-* &quot;-&quot;\ &quot;F&quot;_-;_-@_-"/>
    <numFmt numFmtId="298" formatCode="#,##0.00\ &quot;F&quot;;[Red]\-#,##0.00\ &quot;F&quot;"/>
    <numFmt numFmtId="299" formatCode="#,##0;\(0,000\)"/>
    <numFmt numFmtId="300" formatCode="_(* #,##0.0_);_(* \(#,##0.0\);_(* &quot;-&quot;?_);_(@_)"/>
    <numFmt numFmtId="301" formatCode="_(&quot;Cr$&quot;* #,##0.00_);_(&quot;Cr$&quot;* \(#,##0.00\);_(&quot;Cr$&quot;* &quot;-&quot;??_);_(@_)"/>
    <numFmt numFmtId="302" formatCode="&quot;R$ &quot;#,##0_);[Red]\(&quot;R$ &quot;#,##0\)"/>
    <numFmt numFmtId="303" formatCode="0.0\ &quot;x&quot;"/>
    <numFmt numFmtId="304" formatCode="_(* #,##0\x_);_(* \(#,##0\x\);_(* &quot;0x&quot;_);_(@_)"/>
    <numFmt numFmtId="305" formatCode="_(* #,##0.0\x_);_(* \(#,##0.0\x\);_(* &quot;0,0x&quot;_);_(@_)"/>
    <numFmt numFmtId="306" formatCode="_(* #,##0.00\x_);_(* \(#,##0.00\x\);_(* &quot;0,00x&quot;_);_(@_)"/>
    <numFmt numFmtId="307" formatCode="#,##0.00000_);\(#,##0.00000\)"/>
    <numFmt numFmtId="308" formatCode="0.00_)"/>
    <numFmt numFmtId="309" formatCode="_(* #,##0.0000_);_(* \(#,##0.0000\);_(* &quot;-&quot;??_);_(@_)"/>
    <numFmt numFmtId="310" formatCode="&quot;R$ &quot;#,##0.00&quot;/km&quot;"/>
    <numFmt numFmtId="311" formatCode="_(* #,##0.00_);_(* \(#,##0.00\);_(* &quot;0,00&quot;_);_(@_)"/>
    <numFmt numFmtId="312" formatCode="_(* #,##0_);_(* \(#,##0\);_(* &quot;0&quot;_);_(@_)"/>
    <numFmt numFmtId="313" formatCode="&quot;$&quot;#,##0.0_);\(&quot;$&quot;#,##0.00\)"/>
    <numFmt numFmtId="314" formatCode="#,##0.0\x_);[Red]\(#,##0.0\x\);&quot;--  &quot;"/>
    <numFmt numFmtId="315" formatCode="#,##0.000000_);\(#,##0.000000\)"/>
    <numFmt numFmtId="316" formatCode="_(* #,##0.0_);_(* \(#,##0.0\);_(* &quot;0,0&quot;_);_(@_)"/>
    <numFmt numFmtId="317" formatCode="#,##0_);[Red]\(#,##0\);\-"/>
    <numFmt numFmtId="318" formatCode="&quot;$&quot;General"/>
    <numFmt numFmtId="319" formatCode="0.0%_%;\(0.0%\)_%"/>
    <numFmt numFmtId="320" formatCode="%#.00"/>
    <numFmt numFmtId="321" formatCode="_(* #,##0%_);_(* \(#,##0%\);_(* &quot;0%&quot;??_);_(@_)"/>
    <numFmt numFmtId="322" formatCode="_(* #,##0.0%_);_(* \(#,##0.0%\);_(* &quot;0,0%&quot;_);_(@_)"/>
    <numFmt numFmtId="323" formatCode="_(* #,##0.00%_);_(* \(#,##0.00%\);_(* &quot;0,00%&quot;??_);_(@_)"/>
    <numFmt numFmtId="324" formatCode="#,##0.0\%_);\(#,##0.0\%\);#,##0.0\%_);@_)"/>
    <numFmt numFmtId="325" formatCode="#."/>
    <numFmt numFmtId="326" formatCode="0.000%"/>
    <numFmt numFmtId="327" formatCode="0\+000"/>
    <numFmt numFmtId="328" formatCode="\£#,##0.00_);[Red]\(\£#,##0.00\)"/>
    <numFmt numFmtId="329" formatCode="\I\n\c\/\(d\ \ "/>
    <numFmt numFmtId="330" formatCode="#,##0.00000000_);\(#,##0.00000000\)"/>
    <numFmt numFmtId="331" formatCode="#,##0.000%;\-#,##0.000%;\-\%"/>
    <numFmt numFmtId="332" formatCode="#,##0.000;\-#,##0.000;\-\ "/>
    <numFmt numFmtId="333" formatCode="_-* #,##0.0_-;\-* #,##0.0_-;_-* &quot;-&quot;??_-;_-@_-"/>
    <numFmt numFmtId="334" formatCode="0&quot; Anos de Direitos&quot;"/>
    <numFmt numFmtId="335" formatCode="yyyy"/>
    <numFmt numFmtId="336" formatCode="0.00\ \x"/>
    <numFmt numFmtId="337" formatCode="_ * #,##0_ ;_ * \-#,##0_ ;_ * &quot;-&quot;??_ ;_ @_ "/>
    <numFmt numFmtId="338" formatCode="_-* #,##0\ _€_-;\-* #,##0\ _€_-;_-* &quot;-&quot;\ _€_-;_-@_-"/>
    <numFmt numFmtId="339" formatCode="&quot;Ano&quot;\ #"/>
    <numFmt numFmtId="340" formatCode="00,000,000"/>
    <numFmt numFmtId="341" formatCode="&quot;Ativar&quot;;&quot;Ativar&quot;;&quot;Desativar&quot;"/>
    <numFmt numFmtId="342" formatCode="&quot;Total Geral &quot;###,###.00&quot; R$&quot;"/>
    <numFmt numFmtId="343" formatCode="#,##0.00\ &quot;m³/ hab/ ano&quot;"/>
    <numFmt numFmtId="344" formatCode="_-* #,##0.00\ _€_-;\-* #,##0.00\ _€_-;_-* &quot;-&quot;??\ _€_-;_-@_-"/>
    <numFmt numFmtId="345" formatCode="_(* #,##0.0000_);_(* \(#,##0.0000\);_(* &quot;-&quot;????_);_(@_)"/>
    <numFmt numFmtId="346" formatCode="mmm\ dd\,\ yyyy"/>
    <numFmt numFmtId="347" formatCode="mmm\-yyyy"/>
    <numFmt numFmtId="348" formatCode="mmm\-yy"/>
    <numFmt numFmtId="349" formatCode="#,##0;[Red]\ \ \(#,##0\)"/>
    <numFmt numFmtId="350" formatCode="#0.0\x"/>
    <numFmt numFmtId="351" formatCode="_-&quot;F&quot;\ * #,##0_-;_-&quot;F&quot;\ * #,##0\-;_-&quot;F&quot;\ * &quot;-&quot;_-;_-@_-"/>
    <numFmt numFmtId="352" formatCode="_-&quot;F&quot;\ * #,##0.00_-;_-&quot;F&quot;\ * #,##0.00\-;_-&quot;F&quot;\ * &quot;-&quot;??_-;_-@_-"/>
    <numFmt numFmtId="353" formatCode="_ * #,##0.00_ ;_ * \-#,##0.00_ ;_ * &quot;-&quot;??_ ;_ @_ "/>
    <numFmt numFmtId="354" formatCode="#\ ?/10"/>
    <numFmt numFmtId="355" formatCode="&quot;$&quot;#,##0.000_);\(&quot;$&quot;#,##0.000\)"/>
    <numFmt numFmtId="356" formatCode="\¥#,##0_);\(\¥#,##0\)"/>
    <numFmt numFmtId="357" formatCode="#"/>
    <numFmt numFmtId="358" formatCode="0&quot; anos&quot;"/>
    <numFmt numFmtId="359" formatCode="#,##0.00_ ;[Red]\-#,##0.00\ "/>
    <numFmt numFmtId="360" formatCode="0.00000%"/>
    <numFmt numFmtId="361" formatCode="#,#00\ &quot;unid.&quot;"/>
    <numFmt numFmtId="362" formatCode="#,#00\ &quot;Grup.&quot;"/>
    <numFmt numFmtId="363" formatCode="#,#00\ &quot;Cent. Desp.&quot;"/>
    <numFmt numFmtId="364" formatCode="0\ &quot;anos&quot;"/>
  </numFmts>
  <fonts count="2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name val="Times New Roman"/>
      <family val="1"/>
    </font>
    <font>
      <sz val="13.5"/>
      <name val="System"/>
      <family val="2"/>
    </font>
    <font>
      <sz val="10"/>
      <name val="Helv"/>
      <family val="2"/>
    </font>
    <font>
      <sz val="10"/>
      <name val="Geneva"/>
      <family val="2"/>
    </font>
    <font>
      <sz val="8"/>
      <name val="Times New Roman"/>
      <family val="1"/>
    </font>
    <font>
      <sz val="9"/>
      <name val="Arial"/>
      <family val="2"/>
    </font>
    <font>
      <sz val="8"/>
      <color indexed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0"/>
      <name val="Helv"/>
    </font>
    <font>
      <sz val="11"/>
      <name val="MS P????"/>
      <family val="3"/>
    </font>
    <font>
      <sz val="10"/>
      <name val="MS Sans Serif"/>
      <family val="2"/>
    </font>
    <font>
      <sz val="10"/>
      <name val="Courier"/>
      <family val="3"/>
    </font>
    <font>
      <sz val="10"/>
      <name val="Helvetica 45 Light"/>
      <family val="2"/>
    </font>
    <font>
      <b/>
      <sz val="22"/>
      <color indexed="18"/>
      <name val="Arial"/>
      <family val="2"/>
    </font>
    <font>
      <sz val="10"/>
      <name val="Geneva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u/>
      <sz val="8.25"/>
      <color indexed="36"/>
      <name val="µ¸¿ò"/>
      <family val="3"/>
      <charset val="129"/>
    </font>
    <font>
      <i/>
      <sz val="10"/>
      <color indexed="32"/>
      <name val="Arial Narrow"/>
      <family val="2"/>
    </font>
    <font>
      <i/>
      <sz val="11"/>
      <name val="明朝"/>
      <family val="1"/>
      <charset val="128"/>
    </font>
    <font>
      <sz val="1"/>
      <color indexed="8"/>
      <name val="Courier"/>
      <family val="3"/>
    </font>
    <font>
      <sz val="11"/>
      <name val="–¾’©"/>
      <charset val="128"/>
    </font>
    <font>
      <sz val="10"/>
      <name val="Helvetica-Narrow"/>
      <family val="2"/>
    </font>
    <font>
      <sz val="10"/>
      <name val="Palatino"/>
      <family val="1"/>
    </font>
    <font>
      <b/>
      <sz val="11"/>
      <name val="Book Antiqua"/>
      <family val="1"/>
    </font>
    <font>
      <sz val="12"/>
      <name val="ＭＳ 明朝"/>
      <family val="1"/>
      <charset val="128"/>
    </font>
    <font>
      <sz val="12"/>
      <name val="¹ÙÅÁÃ¼"/>
      <family val="1"/>
      <charset val="129"/>
    </font>
    <font>
      <sz val="10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7"/>
      <name val="Helvetica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0"/>
      <color indexed="12"/>
      <name val="Arial"/>
      <family val="2"/>
    </font>
    <font>
      <sz val="12"/>
      <name val="Helv"/>
    </font>
    <font>
      <sz val="12"/>
      <name val="Tms Rmn"/>
    </font>
    <font>
      <sz val="10"/>
      <name val="Tahoma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"/>
      <color indexed="12"/>
      <name val="Helv"/>
    </font>
    <font>
      <sz val="9"/>
      <color indexed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trike/>
      <sz val="8"/>
      <name val="Arial"/>
      <family val="2"/>
    </font>
    <font>
      <sz val="8"/>
      <name val="MS Sans Serif"/>
      <family val="2"/>
    </font>
    <font>
      <b/>
      <sz val="8"/>
      <color indexed="12"/>
      <name val="Times New Roman"/>
      <family val="1"/>
    </font>
    <font>
      <b/>
      <sz val="10"/>
      <color indexed="12"/>
      <name val="Arial"/>
      <family val="2"/>
    </font>
    <font>
      <sz val="8"/>
      <name val="SwitzerlandLight"/>
    </font>
    <font>
      <b/>
      <sz val="10"/>
      <name val="Times New Roman"/>
      <family val="1"/>
    </font>
    <font>
      <b/>
      <sz val="8"/>
      <color indexed="8"/>
      <name val="Arial"/>
      <family val="2"/>
    </font>
    <font>
      <sz val="7"/>
      <name val="SwitzerlandLight"/>
    </font>
    <font>
      <sz val="7"/>
      <name val="Times New Roman"/>
      <family val="1"/>
    </font>
    <font>
      <sz val="11"/>
      <color indexed="17"/>
      <name val="Calibri"/>
      <family val="2"/>
    </font>
    <font>
      <sz val="10"/>
      <color indexed="8"/>
      <name val="Book Antiqua"/>
      <family val="1"/>
    </font>
    <font>
      <b/>
      <i/>
      <sz val="12"/>
      <name val="Times New Roman"/>
      <family val="1"/>
    </font>
    <font>
      <b/>
      <sz val="8"/>
      <color indexed="24"/>
      <name val="Arial"/>
      <family val="2"/>
    </font>
    <font>
      <sz val="7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u val="singleAccounting"/>
      <sz val="10"/>
      <name val="Arial"/>
      <family val="2"/>
    </font>
    <font>
      <sz val="10"/>
      <name val="ZapfDingbats"/>
      <family val="5"/>
      <charset val="2"/>
    </font>
    <font>
      <b/>
      <sz val="10"/>
      <color indexed="8"/>
      <name val="times new roman"/>
      <family val="1"/>
    </font>
    <font>
      <b/>
      <sz val="1"/>
      <color indexed="8"/>
      <name val="Courier"/>
      <family val="3"/>
    </font>
    <font>
      <b/>
      <sz val="16"/>
      <color indexed="24"/>
      <name val="Arial"/>
      <family val="2"/>
    </font>
    <font>
      <b/>
      <sz val="12"/>
      <color indexed="24"/>
      <name val="Arial"/>
      <family val="2"/>
    </font>
    <font>
      <sz val="12"/>
      <color indexed="24"/>
      <name val="Arial"/>
      <family val="2"/>
    </font>
    <font>
      <sz val="14"/>
      <color indexed="24"/>
      <name val="Arial"/>
      <family val="2"/>
    </font>
    <font>
      <sz val="8"/>
      <color indexed="43"/>
      <name val="Arial"/>
      <family val="2"/>
    </font>
    <font>
      <sz val="8"/>
      <name val="Times"/>
      <family val="1"/>
    </font>
    <font>
      <sz val="9"/>
      <name val="Helv"/>
      <family val="2"/>
    </font>
    <font>
      <sz val="11"/>
      <name val="ＭＳ Ｐゴシック"/>
      <family val="3"/>
      <charset val="128"/>
    </font>
    <font>
      <b/>
      <sz val="11"/>
      <color indexed="52"/>
      <name val="Calibri"/>
      <family val="2"/>
    </font>
    <font>
      <sz val="8"/>
      <name val="Palatino"/>
      <family val="1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8"/>
      <name val="Times New Roman"/>
      <family val="1"/>
    </font>
    <font>
      <u/>
      <sz val="11"/>
      <color indexed="12"/>
      <name val="µ¸¿ò"/>
      <family val="3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10"/>
      <name val="Courier New"/>
      <family val="3"/>
    </font>
    <font>
      <b/>
      <sz val="8"/>
      <name val="Book Antiqua"/>
      <family val="1"/>
    </font>
    <font>
      <b/>
      <u/>
      <sz val="8"/>
      <name val="Arial"/>
      <family val="2"/>
    </font>
    <font>
      <b/>
      <u val="singleAccounting"/>
      <sz val="8"/>
      <color indexed="8"/>
      <name val="Arial"/>
      <family val="2"/>
    </font>
    <font>
      <sz val="12"/>
      <color indexed="9"/>
      <name val="Calibri"/>
      <family val="2"/>
    </font>
    <font>
      <sz val="10"/>
      <color indexed="24"/>
      <name val="Arial"/>
      <family val="2"/>
    </font>
    <font>
      <sz val="11"/>
      <name val="Tms Rmn"/>
      <family val="1"/>
    </font>
    <font>
      <sz val="9"/>
      <name val="Comic Sans MS"/>
      <family val="4"/>
    </font>
    <font>
      <sz val="10"/>
      <color theme="1"/>
      <name val="EYInterstate Light"/>
      <family val="2"/>
    </font>
    <font>
      <sz val="8"/>
      <color theme="1"/>
      <name val="HelveticaNeue LT 45 Lt"/>
      <family val="2"/>
    </font>
    <font>
      <sz val="10"/>
      <color theme="1"/>
      <name val="Arial"/>
      <family val="2"/>
    </font>
    <font>
      <sz val="10"/>
      <name val="ＭＳ Ｐゴシック"/>
      <family val="3"/>
      <charset val="128"/>
    </font>
    <font>
      <sz val="10"/>
      <name val="BERNHARD"/>
    </font>
    <font>
      <sz val="24"/>
      <name val="MS Sans Serif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12"/>
      <name val="Arial"/>
      <family val="2"/>
    </font>
    <font>
      <b/>
      <sz val="9"/>
      <name val="CG Times"/>
      <family val="1"/>
    </font>
    <font>
      <sz val="10"/>
      <name val="MS Serif"/>
      <family val="1"/>
    </font>
    <font>
      <sz val="8"/>
      <name val="Helv"/>
      <family val="2"/>
    </font>
    <font>
      <b/>
      <sz val="10"/>
      <color indexed="8"/>
      <name val="Arial"/>
      <family val="2"/>
    </font>
    <font>
      <sz val="11"/>
      <color indexed="12"/>
      <name val="Book Antiqua"/>
      <family val="1"/>
    </font>
    <font>
      <sz val="8"/>
      <name val="Helv"/>
    </font>
    <font>
      <sz val="8"/>
      <color indexed="18"/>
      <name val="Times New Roman"/>
      <family val="1"/>
    </font>
    <font>
      <u val="doubleAccounting"/>
      <sz val="10"/>
      <name val="Arial"/>
      <family val="2"/>
    </font>
    <font>
      <b/>
      <sz val="12"/>
      <name val="Arial Narrow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name val="Calibri"/>
      <family val="2"/>
    </font>
    <font>
      <i/>
      <sz val="11"/>
      <color indexed="23"/>
      <name val="Calibri"/>
      <family val="2"/>
    </font>
    <font>
      <b/>
      <sz val="32"/>
      <name val="Helvetica"/>
      <family val="2"/>
    </font>
    <font>
      <b/>
      <sz val="8"/>
      <color indexed="12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sz val="10"/>
      <name val="Helvetica"/>
      <family val="2"/>
    </font>
    <font>
      <u/>
      <sz val="10"/>
      <color indexed="61"/>
      <name val="Verdana"/>
      <family val="2"/>
    </font>
    <font>
      <sz val="10"/>
      <color indexed="18"/>
      <name val="Arial"/>
      <family val="2"/>
    </font>
    <font>
      <b/>
      <sz val="8"/>
      <name val="MS Sans Serif"/>
      <family val="2"/>
    </font>
    <font>
      <sz val="10"/>
      <color indexed="17"/>
      <name val="Arial"/>
      <family val="2"/>
    </font>
    <font>
      <sz val="10.5"/>
      <name val="Times New Roman"/>
      <family val="1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Times New Roman"/>
      <family val="1"/>
    </font>
    <font>
      <sz val="10"/>
      <color indexed="62"/>
      <name val="Arial"/>
      <family val="2"/>
    </font>
    <font>
      <sz val="10"/>
      <color theme="3" tint="0.39994506668294322"/>
      <name val="Arial"/>
      <family val="2"/>
    </font>
    <font>
      <b/>
      <sz val="12"/>
      <color indexed="55"/>
      <name val="Arial"/>
      <family val="2"/>
    </font>
    <font>
      <b/>
      <sz val="12"/>
      <color indexed="16"/>
      <name val="Arial MT"/>
    </font>
    <font>
      <b/>
      <sz val="10"/>
      <color indexed="16"/>
      <name val="Arial MT"/>
    </font>
    <font>
      <sz val="7"/>
      <name val="Times"/>
      <family val="1"/>
    </font>
    <font>
      <sz val="18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sz val="10"/>
      <name val="Helv"/>
    </font>
    <font>
      <b/>
      <sz val="18"/>
      <name val="Helvetica"/>
      <family val="2"/>
    </font>
    <font>
      <u/>
      <sz val="12"/>
      <color indexed="12"/>
      <name val="Times New Roman"/>
      <family val="1"/>
    </font>
    <font>
      <u/>
      <sz val="12"/>
      <color indexed="36"/>
      <name val="Times New Roman"/>
      <family val="1"/>
    </font>
    <font>
      <u/>
      <sz val="8"/>
      <color indexed="12"/>
      <name val="Times New Roman"/>
      <family val="1"/>
    </font>
    <font>
      <b/>
      <sz val="10"/>
      <name val="Arial (PCL6)"/>
      <family val="2"/>
    </font>
    <font>
      <sz val="8"/>
      <color indexed="8"/>
      <name val="Helv"/>
    </font>
    <font>
      <sz val="14"/>
      <name val="Helvetica"/>
      <family val="2"/>
    </font>
    <font>
      <sz val="11"/>
      <name val="Calibri"/>
      <family val="2"/>
      <scheme val="minor"/>
    </font>
    <font>
      <sz val="10"/>
      <color indexed="53"/>
      <name val="Arial"/>
      <family val="2"/>
    </font>
    <font>
      <sz val="10"/>
      <color theme="9" tint="-0.24994659260841701"/>
      <name val="Arial"/>
      <family val="2"/>
    </font>
    <font>
      <sz val="8"/>
      <color indexed="23"/>
      <name val="Arial Narrow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SWISS"/>
    </font>
    <font>
      <b/>
      <i/>
      <sz val="16"/>
      <name val="Helv"/>
    </font>
    <font>
      <sz val="8"/>
      <name val="Courier New"/>
      <family val="3"/>
    </font>
    <font>
      <sz val="10"/>
      <color indexed="64"/>
      <name val="Arial"/>
      <family val="2"/>
    </font>
    <font>
      <sz val="8"/>
      <name val="Tahoma"/>
      <family val="2"/>
    </font>
    <font>
      <sz val="12"/>
      <color theme="1"/>
      <name val="Trebuchet MS"/>
      <family val="2"/>
    </font>
    <font>
      <sz val="12"/>
      <color indexed="8"/>
      <name val="Trebuchet MS"/>
      <family val="2"/>
    </font>
    <font>
      <sz val="9"/>
      <name val="Geneva"/>
      <family val="2"/>
    </font>
    <font>
      <sz val="10"/>
      <color indexed="8"/>
      <name val="MS Sans Serif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rgb="FF000000"/>
      <name val="Calibri"/>
      <family val="2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Helvetica"/>
      <family val="2"/>
    </font>
    <font>
      <sz val="10"/>
      <name val="Verdana"/>
      <family val="2"/>
    </font>
    <font>
      <sz val="10"/>
      <name val="CG Times"/>
      <family val="1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"/>
      <color indexed="16"/>
      <name val="Courier"/>
      <family val="3"/>
    </font>
    <font>
      <sz val="12"/>
      <color theme="1"/>
      <name val="Calibri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sz val="8"/>
      <color indexed="10"/>
      <name val="Arial"/>
      <family val="2"/>
    </font>
    <font>
      <sz val="8"/>
      <color indexed="14"/>
      <name val="Helvetica"/>
      <family val="2"/>
    </font>
    <font>
      <b/>
      <sz val="12"/>
      <color indexed="56"/>
      <name val="Arial"/>
      <family val="2"/>
    </font>
    <font>
      <sz val="1"/>
      <color indexed="18"/>
      <name val="Courier"/>
      <family val="3"/>
    </font>
    <font>
      <b/>
      <sz val="18"/>
      <color indexed="62"/>
      <name val="Cambria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sz val="10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sz val="9"/>
      <color indexed="39"/>
      <name val="Arial"/>
      <family val="2"/>
    </font>
    <font>
      <b/>
      <sz val="11"/>
      <color indexed="33"/>
      <name val="Arial"/>
      <family val="2"/>
    </font>
    <font>
      <sz val="9"/>
      <color indexed="33"/>
      <name val="Arial"/>
      <family val="2"/>
    </font>
    <font>
      <b/>
      <sz val="10"/>
      <color indexed="3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33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6"/>
      <name val="Times New Roman"/>
      <family val="1"/>
    </font>
    <font>
      <b/>
      <i/>
      <u/>
      <sz val="12"/>
      <color indexed="8"/>
      <name val="Arial MT"/>
    </font>
    <font>
      <b/>
      <sz val="14"/>
      <name val="Times New Roman"/>
      <family val="1"/>
    </font>
    <font>
      <b/>
      <sz val="15"/>
      <color indexed="62"/>
      <name val="Arial"/>
      <family val="2"/>
    </font>
    <font>
      <b/>
      <sz val="1"/>
      <color indexed="16"/>
      <name val="Courier"/>
      <family val="3"/>
    </font>
    <font>
      <sz val="9"/>
      <name val="CG Times"/>
      <family val="1"/>
    </font>
    <font>
      <i/>
      <sz val="10"/>
      <name val="Times New Roman"/>
      <family val="1"/>
    </font>
    <font>
      <b/>
      <sz val="7"/>
      <color indexed="12"/>
      <name val="Arial"/>
      <family val="2"/>
    </font>
    <font>
      <i/>
      <sz val="12"/>
      <color indexed="8"/>
      <name val="Arial MT"/>
    </font>
    <font>
      <b/>
      <sz val="24"/>
      <name val="Helvetica"/>
      <family val="2"/>
    </font>
    <font>
      <sz val="9"/>
      <color indexed="9"/>
      <name val="Arial Narrow"/>
      <family val="2"/>
    </font>
    <font>
      <sz val="8"/>
      <color indexed="9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i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i/>
      <sz val="11"/>
      <name val="Arial"/>
      <family val="2"/>
    </font>
  </fonts>
  <fills count="10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1"/>
        <bgColor indexed="57"/>
      </patternFill>
    </fill>
    <fill>
      <patternFill patternType="solid">
        <fgColor indexed="51"/>
        <bgColor indexed="3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38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43"/>
        <bgColor indexed="64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1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2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13"/>
        <b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14996795556505021"/>
        <bgColor theme="0" tint="-0.14996795556505021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gray0625">
        <fgColor indexed="9"/>
        <bgColor indexed="9"/>
      </patternFill>
    </fill>
    <fill>
      <patternFill patternType="gray0625">
        <fgColor indexed="9"/>
        <bgColor indexed="22"/>
      </patternFill>
    </fill>
    <fill>
      <patternFill patternType="mediumGray">
        <fgColor indexed="9"/>
        <bgColor indexed="31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46"/>
        <bgColor indexed="45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 style="thin">
        <color indexed="32"/>
      </top>
      <bottom style="thin">
        <color indexed="32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 style="hair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24"/>
      </top>
      <bottom/>
      <diagonal/>
    </border>
    <border>
      <left/>
      <right/>
      <top/>
      <bottom style="medium">
        <color indexed="2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38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10" fillId="0" borderId="0" applyNumberFormat="0" applyFont="0" applyFill="0" applyAlignment="0">
      <protection hidden="1"/>
    </xf>
    <xf numFmtId="9" fontId="11" fillId="0" borderId="0">
      <alignment horizontal="right"/>
    </xf>
    <xf numFmtId="0" fontId="12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13" fillId="0" borderId="0"/>
    <xf numFmtId="0" fontId="9" fillId="0" borderId="0"/>
    <xf numFmtId="0" fontId="9" fillId="0" borderId="0"/>
    <xf numFmtId="0" fontId="12" fillId="0" borderId="0"/>
    <xf numFmtId="165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37" fontId="9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6" fillId="0" borderId="0">
      <alignment horizontal="right"/>
    </xf>
    <xf numFmtId="171" fontId="16" fillId="0" borderId="0">
      <alignment horizontal="right"/>
    </xf>
    <xf numFmtId="172" fontId="10" fillId="0" borderId="0"/>
    <xf numFmtId="173" fontId="17" fillId="0" borderId="0"/>
    <xf numFmtId="174" fontId="18" fillId="0" borderId="0"/>
    <xf numFmtId="0" fontId="18" fillId="0" borderId="0"/>
    <xf numFmtId="0" fontId="18" fillId="0" borderId="0"/>
    <xf numFmtId="168" fontId="15" fillId="0" borderId="0" applyFont="0" applyFill="0" applyBorder="0" applyAlignment="0" applyProtection="0"/>
    <xf numFmtId="175" fontId="19" fillId="0" borderId="0"/>
    <xf numFmtId="0" fontId="9" fillId="0" borderId="0"/>
    <xf numFmtId="176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4" fontId="9" fillId="0" borderId="0"/>
    <xf numFmtId="164" fontId="9" fillId="0" borderId="0"/>
    <xf numFmtId="164" fontId="9" fillId="0" borderId="0"/>
    <xf numFmtId="164" fontId="9" fillId="0" borderId="0"/>
    <xf numFmtId="178" fontId="12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20" fillId="0" borderId="0"/>
    <xf numFmtId="9" fontId="12" fillId="0" borderId="0"/>
    <xf numFmtId="9" fontId="20" fillId="0" borderId="0"/>
    <xf numFmtId="0" fontId="20" fillId="0" borderId="0"/>
    <xf numFmtId="10" fontId="20" fillId="0" borderId="0"/>
    <xf numFmtId="38" fontId="21" fillId="0" borderId="0" applyFont="0" applyFill="0" applyBorder="0" applyAlignment="0" applyProtection="0">
      <alignment horizontal="right"/>
      <protection locked="0"/>
    </xf>
    <xf numFmtId="0" fontId="9" fillId="0" borderId="0"/>
    <xf numFmtId="0" fontId="9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180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22" fillId="0" borderId="0"/>
    <xf numFmtId="0" fontId="9" fillId="0" borderId="0"/>
    <xf numFmtId="181" fontId="20" fillId="0" borderId="0" applyFont="0" applyFill="0" applyBorder="0" applyAlignment="0" applyProtection="0"/>
    <xf numFmtId="182" fontId="9" fillId="0" borderId="0" applyFont="0" applyFill="0" applyBorder="0" applyAlignment="0" applyProtection="0"/>
    <xf numFmtId="183" fontId="9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9" fillId="0" borderId="0"/>
    <xf numFmtId="0" fontId="24" fillId="0" borderId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9" fillId="0" borderId="0"/>
    <xf numFmtId="0" fontId="24" fillId="0" borderId="0">
      <alignment vertical="center"/>
    </xf>
    <xf numFmtId="0" fontId="9" fillId="0" borderId="0" applyNumberForma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>
      <alignment vertical="center"/>
    </xf>
    <xf numFmtId="0" fontId="9" fillId="0" borderId="0"/>
    <xf numFmtId="0" fontId="25" fillId="0" borderId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0" fontId="24" fillId="0" borderId="0">
      <alignment vertical="center"/>
    </xf>
    <xf numFmtId="0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8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14" fillId="0" borderId="0"/>
    <xf numFmtId="0" fontId="9" fillId="0" borderId="0"/>
    <xf numFmtId="0" fontId="24" fillId="0" borderId="0">
      <alignment vertical="center"/>
    </xf>
    <xf numFmtId="0" fontId="14" fillId="0" borderId="0"/>
    <xf numFmtId="0" fontId="14" fillId="0" borderId="0"/>
    <xf numFmtId="191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10" borderId="0" applyNumberFormat="0" applyFont="0" applyAlignment="0" applyProtection="0"/>
    <xf numFmtId="0" fontId="24" fillId="0" borderId="0">
      <alignment vertical="center"/>
    </xf>
    <xf numFmtId="0" fontId="9" fillId="0" borderId="0"/>
    <xf numFmtId="0" fontId="24" fillId="0" borderId="0">
      <alignment vertical="center"/>
    </xf>
    <xf numFmtId="0" fontId="24" fillId="0" borderId="0">
      <alignment vertical="center"/>
    </xf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Protection="0">
      <alignment horizontal="right"/>
    </xf>
    <xf numFmtId="194" fontId="9" fillId="0" borderId="0" applyFont="0" applyFill="0" applyBorder="0" applyProtection="0">
      <alignment horizontal="right"/>
    </xf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0" borderId="0"/>
    <xf numFmtId="0" fontId="24" fillId="0" borderId="0">
      <alignment vertical="center"/>
    </xf>
    <xf numFmtId="0" fontId="27" fillId="0" borderId="0"/>
    <xf numFmtId="0" fontId="28" fillId="0" borderId="0" applyNumberFormat="0" applyFill="0" applyBorder="0" applyProtection="0">
      <alignment vertical="top"/>
    </xf>
    <xf numFmtId="0" fontId="28" fillId="0" borderId="0" applyNumberFormat="0" applyFill="0" applyBorder="0" applyProtection="0">
      <alignment vertical="top"/>
    </xf>
    <xf numFmtId="0" fontId="24" fillId="0" borderId="0">
      <alignment vertical="center"/>
    </xf>
    <xf numFmtId="0" fontId="29" fillId="0" borderId="2" applyNumberFormat="0" applyFill="0" applyAlignment="0" applyProtection="0"/>
    <xf numFmtId="0" fontId="30" fillId="0" borderId="3" applyNumberFormat="0" applyFill="0" applyProtection="0">
      <alignment horizontal="center"/>
    </xf>
    <xf numFmtId="0" fontId="30" fillId="0" borderId="0" applyNumberFormat="0" applyFill="0" applyBorder="0" applyProtection="0">
      <alignment horizontal="left"/>
    </xf>
    <xf numFmtId="0" fontId="31" fillId="0" borderId="0" applyNumberFormat="0" applyFill="0" applyBorder="0" applyProtection="0">
      <alignment horizontal="centerContinuous"/>
    </xf>
    <xf numFmtId="0" fontId="24" fillId="0" borderId="0">
      <alignment vertical="center"/>
    </xf>
    <xf numFmtId="0" fontId="14" fillId="0" borderId="0"/>
    <xf numFmtId="0" fontId="14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7" fillId="0" borderId="0" applyNumberFormat="0" applyFont="0" applyFill="0" applyBorder="0" applyAlignment="0" applyProtection="0">
      <alignment textRotation="180"/>
    </xf>
    <xf numFmtId="0" fontId="20" fillId="0" borderId="0" applyFont="0" applyFill="0" applyBorder="0" applyAlignment="0" applyProtection="0"/>
    <xf numFmtId="19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99" fontId="19" fillId="0" borderId="0"/>
    <xf numFmtId="200" fontId="33" fillId="0" borderId="4">
      <alignment horizontal="left" vertical="center"/>
    </xf>
    <xf numFmtId="200" fontId="33" fillId="0" borderId="4">
      <alignment horizontal="left" vertical="center"/>
    </xf>
    <xf numFmtId="200" fontId="33" fillId="0" borderId="4">
      <alignment horizontal="left" vertical="center"/>
    </xf>
    <xf numFmtId="200" fontId="33" fillId="0" borderId="4">
      <alignment horizontal="left" vertical="center"/>
    </xf>
    <xf numFmtId="0" fontId="9" fillId="0" borderId="0"/>
    <xf numFmtId="0" fontId="9" fillId="0" borderId="0"/>
    <xf numFmtId="0" fontId="27" fillId="0" borderId="0"/>
    <xf numFmtId="0" fontId="34" fillId="0" borderId="0" applyNumberFormat="0" applyFill="0" applyBorder="0" applyAlignment="0" applyProtection="0"/>
    <xf numFmtId="201" fontId="35" fillId="0" borderId="0">
      <protection locked="0"/>
    </xf>
    <xf numFmtId="0" fontId="12" fillId="0" borderId="0"/>
    <xf numFmtId="0" fontId="36" fillId="0" borderId="0"/>
    <xf numFmtId="0" fontId="37" fillId="0" borderId="0" applyFont="0" applyFill="0" applyBorder="0" applyAlignment="0" applyProtection="0"/>
    <xf numFmtId="202" fontId="37" fillId="0" borderId="0" applyFont="0" applyFill="0" applyBorder="0" applyAlignment="0" applyProtection="0"/>
    <xf numFmtId="0" fontId="9" fillId="0" borderId="0"/>
    <xf numFmtId="203" fontId="20" fillId="0" borderId="0"/>
    <xf numFmtId="9" fontId="9" fillId="0" borderId="0"/>
    <xf numFmtId="0" fontId="20" fillId="0" borderId="0"/>
    <xf numFmtId="0" fontId="9" fillId="0" borderId="0"/>
    <xf numFmtId="0" fontId="20" fillId="0" borderId="0"/>
    <xf numFmtId="164" fontId="20" fillId="0" borderId="0"/>
    <xf numFmtId="164" fontId="20" fillId="0" borderId="0"/>
    <xf numFmtId="164" fontId="20" fillId="0" borderId="0"/>
    <xf numFmtId="164" fontId="20" fillId="0" borderId="0"/>
    <xf numFmtId="0" fontId="20" fillId="0" borderId="0"/>
    <xf numFmtId="0" fontId="23" fillId="0" borderId="0"/>
    <xf numFmtId="204" fontId="38" fillId="0" borderId="0" applyFont="0" applyFill="0" applyBorder="0" applyAlignment="0" applyProtection="0"/>
    <xf numFmtId="205" fontId="23" fillId="0" borderId="0"/>
    <xf numFmtId="206" fontId="23" fillId="0" borderId="0"/>
    <xf numFmtId="2" fontId="23" fillId="0" borderId="0"/>
    <xf numFmtId="207" fontId="38" fillId="0" borderId="0" applyFont="0" applyFill="0" applyBorder="0" applyAlignment="0" applyProtection="0"/>
    <xf numFmtId="10" fontId="23" fillId="0" borderId="0"/>
    <xf numFmtId="0" fontId="39" fillId="0" borderId="5" applyFont="0" applyFill="0" applyBorder="0" applyAlignment="0" applyProtection="0"/>
    <xf numFmtId="0" fontId="39" fillId="0" borderId="5" applyFont="0" applyFill="0" applyBorder="0" applyAlignment="0" applyProtection="0"/>
    <xf numFmtId="208" fontId="23" fillId="0" borderId="0"/>
    <xf numFmtId="208" fontId="23" fillId="0" borderId="0"/>
    <xf numFmtId="208" fontId="23" fillId="0" borderId="0"/>
    <xf numFmtId="209" fontId="9" fillId="0" borderId="0">
      <alignment horizontal="left"/>
    </xf>
    <xf numFmtId="210" fontId="9" fillId="0" borderId="0">
      <alignment horizontal="left"/>
    </xf>
    <xf numFmtId="211" fontId="9" fillId="0" borderId="0" applyFont="0" applyFill="0" applyBorder="0" applyAlignment="0" applyProtection="0"/>
    <xf numFmtId="0" fontId="16" fillId="0" borderId="6" applyNumberFormat="0" applyBorder="0" applyAlignment="0">
      <alignment horizontal="centerContinuous"/>
    </xf>
    <xf numFmtId="185" fontId="10" fillId="0" borderId="0"/>
    <xf numFmtId="0" fontId="39" fillId="0" borderId="0">
      <alignment horizontal="centerContinuous"/>
    </xf>
    <xf numFmtId="0" fontId="40" fillId="0" borderId="7" applyNumberFormat="0" applyFont="0" applyFill="0" applyAlignment="0" applyProtection="0"/>
    <xf numFmtId="9" fontId="41" fillId="0" borderId="0" applyFont="0" applyFill="0" applyBorder="0" applyAlignment="0" applyProtection="0"/>
    <xf numFmtId="0" fontId="42" fillId="0" borderId="8" applyNumberFormat="0" applyFont="0" applyFill="0" applyBorder="0" applyAlignment="0"/>
    <xf numFmtId="212" fontId="43" fillId="0" borderId="9" applyBorder="0" applyAlignment="0">
      <alignment horizontal="center"/>
    </xf>
    <xf numFmtId="212" fontId="44" fillId="0" borderId="9" applyBorder="0" applyAlignment="0">
      <alignment horizontal="center" vertical="center"/>
    </xf>
    <xf numFmtId="212" fontId="45" fillId="0" borderId="9" applyBorder="0" applyAlignment="0">
      <alignment horizontal="center" vertical="center"/>
    </xf>
    <xf numFmtId="0" fontId="46" fillId="11" borderId="0" applyNumberFormat="0" applyBorder="0" applyAlignment="0" applyProtection="0"/>
    <xf numFmtId="164" fontId="46" fillId="11" borderId="0" applyNumberFormat="0" applyBorder="0" applyAlignment="0" applyProtection="0"/>
    <xf numFmtId="164" fontId="46" fillId="11" borderId="0" applyNumberFormat="0" applyBorder="0" applyAlignment="0" applyProtection="0"/>
    <xf numFmtId="0" fontId="46" fillId="11" borderId="0" applyNumberFormat="0" applyBorder="0" applyAlignment="0" applyProtection="0"/>
    <xf numFmtId="164" fontId="46" fillId="11" borderId="0" applyNumberFormat="0" applyBorder="0" applyAlignment="0" applyProtection="0"/>
    <xf numFmtId="164" fontId="46" fillId="11" borderId="0" applyNumberFormat="0" applyBorder="0" applyAlignment="0" applyProtection="0"/>
    <xf numFmtId="0" fontId="46" fillId="12" borderId="0" applyNumberFormat="0" applyBorder="0" applyAlignment="0" applyProtection="0"/>
    <xf numFmtId="164" fontId="46" fillId="12" borderId="0" applyNumberFormat="0" applyBorder="0" applyAlignment="0" applyProtection="0"/>
    <xf numFmtId="164" fontId="46" fillId="12" borderId="0" applyNumberFormat="0" applyBorder="0" applyAlignment="0" applyProtection="0"/>
    <xf numFmtId="0" fontId="46" fillId="12" borderId="0" applyNumberFormat="0" applyBorder="0" applyAlignment="0" applyProtection="0"/>
    <xf numFmtId="164" fontId="46" fillId="12" borderId="0" applyNumberFormat="0" applyBorder="0" applyAlignment="0" applyProtection="0"/>
    <xf numFmtId="164" fontId="46" fillId="12" borderId="0" applyNumberFormat="0" applyBorder="0" applyAlignment="0" applyProtection="0"/>
    <xf numFmtId="0" fontId="46" fillId="13" borderId="0" applyNumberFormat="0" applyBorder="0" applyAlignment="0" applyProtection="0"/>
    <xf numFmtId="164" fontId="46" fillId="13" borderId="0" applyNumberFormat="0" applyBorder="0" applyAlignment="0" applyProtection="0"/>
    <xf numFmtId="164" fontId="46" fillId="13" borderId="0" applyNumberFormat="0" applyBorder="0" applyAlignment="0" applyProtection="0"/>
    <xf numFmtId="0" fontId="46" fillId="13" borderId="0" applyNumberFormat="0" applyBorder="0" applyAlignment="0" applyProtection="0"/>
    <xf numFmtId="164" fontId="46" fillId="13" borderId="0" applyNumberFormat="0" applyBorder="0" applyAlignment="0" applyProtection="0"/>
    <xf numFmtId="164" fontId="46" fillId="13" borderId="0" applyNumberFormat="0" applyBorder="0" applyAlignment="0" applyProtection="0"/>
    <xf numFmtId="0" fontId="46" fillId="14" borderId="0" applyNumberFormat="0" applyBorder="0" applyAlignment="0" applyProtection="0"/>
    <xf numFmtId="164" fontId="46" fillId="14" borderId="0" applyNumberFormat="0" applyBorder="0" applyAlignment="0" applyProtection="0"/>
    <xf numFmtId="164" fontId="46" fillId="14" borderId="0" applyNumberFormat="0" applyBorder="0" applyAlignment="0" applyProtection="0"/>
    <xf numFmtId="0" fontId="46" fillId="14" borderId="0" applyNumberFormat="0" applyBorder="0" applyAlignment="0" applyProtection="0"/>
    <xf numFmtId="164" fontId="46" fillId="14" borderId="0" applyNumberFormat="0" applyBorder="0" applyAlignment="0" applyProtection="0"/>
    <xf numFmtId="164" fontId="46" fillId="14" borderId="0" applyNumberFormat="0" applyBorder="0" applyAlignment="0" applyProtection="0"/>
    <xf numFmtId="0" fontId="46" fillId="15" borderId="0" applyNumberFormat="0" applyBorder="0" applyAlignment="0" applyProtection="0"/>
    <xf numFmtId="164" fontId="46" fillId="15" borderId="0" applyNumberFormat="0" applyBorder="0" applyAlignment="0" applyProtection="0"/>
    <xf numFmtId="164" fontId="46" fillId="15" borderId="0" applyNumberFormat="0" applyBorder="0" applyAlignment="0" applyProtection="0"/>
    <xf numFmtId="0" fontId="46" fillId="15" borderId="0" applyNumberFormat="0" applyBorder="0" applyAlignment="0" applyProtection="0"/>
    <xf numFmtId="164" fontId="46" fillId="15" borderId="0" applyNumberFormat="0" applyBorder="0" applyAlignment="0" applyProtection="0"/>
    <xf numFmtId="164" fontId="46" fillId="15" borderId="0" applyNumberFormat="0" applyBorder="0" applyAlignment="0" applyProtection="0"/>
    <xf numFmtId="0" fontId="46" fillId="16" borderId="0" applyNumberFormat="0" applyBorder="0" applyAlignment="0" applyProtection="0"/>
    <xf numFmtId="164" fontId="46" fillId="16" borderId="0" applyNumberFormat="0" applyBorder="0" applyAlignment="0" applyProtection="0"/>
    <xf numFmtId="164" fontId="46" fillId="16" borderId="0" applyNumberFormat="0" applyBorder="0" applyAlignment="0" applyProtection="0"/>
    <xf numFmtId="0" fontId="46" fillId="16" borderId="0" applyNumberFormat="0" applyBorder="0" applyAlignment="0" applyProtection="0"/>
    <xf numFmtId="164" fontId="46" fillId="16" borderId="0" applyNumberFormat="0" applyBorder="0" applyAlignment="0" applyProtection="0"/>
    <xf numFmtId="164" fontId="46" fillId="16" borderId="0" applyNumberFormat="0" applyBorder="0" applyAlignment="0" applyProtection="0"/>
    <xf numFmtId="0" fontId="46" fillId="11" borderId="0" applyNumberFormat="0" applyBorder="0" applyAlignment="0" applyProtection="0"/>
    <xf numFmtId="164" fontId="46" fillId="11" borderId="0" applyNumberFormat="0" applyBorder="0" applyAlignment="0" applyProtection="0"/>
    <xf numFmtId="164" fontId="46" fillId="11" borderId="0" applyNumberFormat="0" applyBorder="0" applyAlignment="0" applyProtection="0"/>
    <xf numFmtId="164" fontId="46" fillId="11" borderId="0" applyNumberFormat="0" applyBorder="0" applyAlignment="0" applyProtection="0"/>
    <xf numFmtId="164" fontId="46" fillId="11" borderId="0" applyNumberFormat="0" applyBorder="0" applyAlignment="0" applyProtection="0"/>
    <xf numFmtId="0" fontId="46" fillId="12" borderId="0" applyNumberFormat="0" applyBorder="0" applyAlignment="0" applyProtection="0"/>
    <xf numFmtId="164" fontId="46" fillId="12" borderId="0" applyNumberFormat="0" applyBorder="0" applyAlignment="0" applyProtection="0"/>
    <xf numFmtId="164" fontId="46" fillId="12" borderId="0" applyNumberFormat="0" applyBorder="0" applyAlignment="0" applyProtection="0"/>
    <xf numFmtId="164" fontId="46" fillId="12" borderId="0" applyNumberFormat="0" applyBorder="0" applyAlignment="0" applyProtection="0"/>
    <xf numFmtId="164" fontId="46" fillId="12" borderId="0" applyNumberFormat="0" applyBorder="0" applyAlignment="0" applyProtection="0"/>
    <xf numFmtId="0" fontId="46" fillId="13" borderId="0" applyNumberFormat="0" applyBorder="0" applyAlignment="0" applyProtection="0"/>
    <xf numFmtId="164" fontId="46" fillId="13" borderId="0" applyNumberFormat="0" applyBorder="0" applyAlignment="0" applyProtection="0"/>
    <xf numFmtId="164" fontId="46" fillId="13" borderId="0" applyNumberFormat="0" applyBorder="0" applyAlignment="0" applyProtection="0"/>
    <xf numFmtId="164" fontId="46" fillId="13" borderId="0" applyNumberFormat="0" applyBorder="0" applyAlignment="0" applyProtection="0"/>
    <xf numFmtId="164" fontId="46" fillId="13" borderId="0" applyNumberFormat="0" applyBorder="0" applyAlignment="0" applyProtection="0"/>
    <xf numFmtId="0" fontId="46" fillId="14" borderId="0" applyNumberFormat="0" applyBorder="0" applyAlignment="0" applyProtection="0"/>
    <xf numFmtId="164" fontId="46" fillId="14" borderId="0" applyNumberFormat="0" applyBorder="0" applyAlignment="0" applyProtection="0"/>
    <xf numFmtId="164" fontId="46" fillId="14" borderId="0" applyNumberFormat="0" applyBorder="0" applyAlignment="0" applyProtection="0"/>
    <xf numFmtId="164" fontId="46" fillId="14" borderId="0" applyNumberFormat="0" applyBorder="0" applyAlignment="0" applyProtection="0"/>
    <xf numFmtId="164" fontId="46" fillId="14" borderId="0" applyNumberFormat="0" applyBorder="0" applyAlignment="0" applyProtection="0"/>
    <xf numFmtId="0" fontId="46" fillId="15" borderId="0" applyNumberFormat="0" applyBorder="0" applyAlignment="0" applyProtection="0"/>
    <xf numFmtId="164" fontId="46" fillId="15" borderId="0" applyNumberFormat="0" applyBorder="0" applyAlignment="0" applyProtection="0"/>
    <xf numFmtId="164" fontId="46" fillId="15" borderId="0" applyNumberFormat="0" applyBorder="0" applyAlignment="0" applyProtection="0"/>
    <xf numFmtId="164" fontId="46" fillId="15" borderId="0" applyNumberFormat="0" applyBorder="0" applyAlignment="0" applyProtection="0"/>
    <xf numFmtId="164" fontId="46" fillId="15" borderId="0" applyNumberFormat="0" applyBorder="0" applyAlignment="0" applyProtection="0"/>
    <xf numFmtId="0" fontId="46" fillId="16" borderId="0" applyNumberFormat="0" applyBorder="0" applyAlignment="0" applyProtection="0"/>
    <xf numFmtId="164" fontId="46" fillId="16" borderId="0" applyNumberFormat="0" applyBorder="0" applyAlignment="0" applyProtection="0"/>
    <xf numFmtId="164" fontId="46" fillId="16" borderId="0" applyNumberFormat="0" applyBorder="0" applyAlignment="0" applyProtection="0"/>
    <xf numFmtId="164" fontId="46" fillId="16" borderId="0" applyNumberFormat="0" applyBorder="0" applyAlignment="0" applyProtection="0"/>
    <xf numFmtId="164" fontId="46" fillId="16" borderId="0" applyNumberFormat="0" applyBorder="0" applyAlignment="0" applyProtection="0"/>
    <xf numFmtId="0" fontId="46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12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9" borderId="0" applyNumberFormat="0" applyBorder="0" applyAlignment="0" applyProtection="0"/>
    <xf numFmtId="0" fontId="46" fillId="14" borderId="0" applyNumberFormat="0" applyBorder="0" applyAlignment="0" applyProtection="0"/>
    <xf numFmtId="0" fontId="46" fillId="20" borderId="0" applyNumberFormat="0" applyBorder="0" applyAlignment="0" applyProtection="0"/>
    <xf numFmtId="0" fontId="46" fillId="15" borderId="0" applyNumberFormat="0" applyBorder="0" applyAlignment="0" applyProtection="0"/>
    <xf numFmtId="0" fontId="46" fillId="21" borderId="0" applyNumberFormat="0" applyBorder="0" applyAlignment="0" applyProtection="0"/>
    <xf numFmtId="0" fontId="46" fillId="16" borderId="0" applyNumberFormat="0" applyBorder="0" applyAlignment="0" applyProtection="0"/>
    <xf numFmtId="0" fontId="46" fillId="22" borderId="0" applyNumberFormat="0" applyBorder="0" applyAlignment="0" applyProtection="0"/>
    <xf numFmtId="0" fontId="47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200" fontId="33" fillId="0" borderId="4">
      <alignment horizontal="left" vertical="center"/>
    </xf>
    <xf numFmtId="200" fontId="33" fillId="0" borderId="4">
      <alignment horizontal="left" vertical="center"/>
    </xf>
    <xf numFmtId="200" fontId="33" fillId="0" borderId="4">
      <alignment horizontal="left" vertical="center"/>
    </xf>
    <xf numFmtId="200" fontId="33" fillId="0" borderId="4">
      <alignment horizontal="left" vertical="center"/>
    </xf>
    <xf numFmtId="0" fontId="46" fillId="23" borderId="0" applyNumberFormat="0" applyBorder="0" applyAlignment="0" applyProtection="0"/>
    <xf numFmtId="164" fontId="46" fillId="23" borderId="0" applyNumberFormat="0" applyBorder="0" applyAlignment="0" applyProtection="0"/>
    <xf numFmtId="164" fontId="46" fillId="23" borderId="0" applyNumberFormat="0" applyBorder="0" applyAlignment="0" applyProtection="0"/>
    <xf numFmtId="0" fontId="46" fillId="23" borderId="0" applyNumberFormat="0" applyBorder="0" applyAlignment="0" applyProtection="0"/>
    <xf numFmtId="164" fontId="46" fillId="23" borderId="0" applyNumberFormat="0" applyBorder="0" applyAlignment="0" applyProtection="0"/>
    <xf numFmtId="164" fontId="46" fillId="23" borderId="0" applyNumberFormat="0" applyBorder="0" applyAlignment="0" applyProtection="0"/>
    <xf numFmtId="0" fontId="46" fillId="24" borderId="0" applyNumberFormat="0" applyBorder="0" applyAlignment="0" applyProtection="0"/>
    <xf numFmtId="164" fontId="46" fillId="24" borderId="0" applyNumberFormat="0" applyBorder="0" applyAlignment="0" applyProtection="0"/>
    <xf numFmtId="164" fontId="46" fillId="24" borderId="0" applyNumberFormat="0" applyBorder="0" applyAlignment="0" applyProtection="0"/>
    <xf numFmtId="0" fontId="46" fillId="24" borderId="0" applyNumberFormat="0" applyBorder="0" applyAlignment="0" applyProtection="0"/>
    <xf numFmtId="164" fontId="46" fillId="24" borderId="0" applyNumberFormat="0" applyBorder="0" applyAlignment="0" applyProtection="0"/>
    <xf numFmtId="164" fontId="46" fillId="24" borderId="0" applyNumberFormat="0" applyBorder="0" applyAlignment="0" applyProtection="0"/>
    <xf numFmtId="0" fontId="46" fillId="25" borderId="0" applyNumberFormat="0" applyBorder="0" applyAlignment="0" applyProtection="0"/>
    <xf numFmtId="164" fontId="46" fillId="25" borderId="0" applyNumberFormat="0" applyBorder="0" applyAlignment="0" applyProtection="0"/>
    <xf numFmtId="164" fontId="46" fillId="25" borderId="0" applyNumberFormat="0" applyBorder="0" applyAlignment="0" applyProtection="0"/>
    <xf numFmtId="0" fontId="46" fillId="25" borderId="0" applyNumberFormat="0" applyBorder="0" applyAlignment="0" applyProtection="0"/>
    <xf numFmtId="164" fontId="46" fillId="25" borderId="0" applyNumberFormat="0" applyBorder="0" applyAlignment="0" applyProtection="0"/>
    <xf numFmtId="164" fontId="46" fillId="25" borderId="0" applyNumberFormat="0" applyBorder="0" applyAlignment="0" applyProtection="0"/>
    <xf numFmtId="0" fontId="46" fillId="14" borderId="0" applyNumberFormat="0" applyBorder="0" applyAlignment="0" applyProtection="0"/>
    <xf numFmtId="164" fontId="46" fillId="14" borderId="0" applyNumberFormat="0" applyBorder="0" applyAlignment="0" applyProtection="0"/>
    <xf numFmtId="164" fontId="46" fillId="14" borderId="0" applyNumberFormat="0" applyBorder="0" applyAlignment="0" applyProtection="0"/>
    <xf numFmtId="0" fontId="46" fillId="14" borderId="0" applyNumberFormat="0" applyBorder="0" applyAlignment="0" applyProtection="0"/>
    <xf numFmtId="164" fontId="46" fillId="14" borderId="0" applyNumberFormat="0" applyBorder="0" applyAlignment="0" applyProtection="0"/>
    <xf numFmtId="164" fontId="46" fillId="14" borderId="0" applyNumberFormat="0" applyBorder="0" applyAlignment="0" applyProtection="0"/>
    <xf numFmtId="0" fontId="46" fillId="23" borderId="0" applyNumberFormat="0" applyBorder="0" applyAlignment="0" applyProtection="0"/>
    <xf numFmtId="164" fontId="46" fillId="23" borderId="0" applyNumberFormat="0" applyBorder="0" applyAlignment="0" applyProtection="0"/>
    <xf numFmtId="164" fontId="46" fillId="23" borderId="0" applyNumberFormat="0" applyBorder="0" applyAlignment="0" applyProtection="0"/>
    <xf numFmtId="0" fontId="46" fillId="23" borderId="0" applyNumberFormat="0" applyBorder="0" applyAlignment="0" applyProtection="0"/>
    <xf numFmtId="164" fontId="46" fillId="23" borderId="0" applyNumberFormat="0" applyBorder="0" applyAlignment="0" applyProtection="0"/>
    <xf numFmtId="164" fontId="46" fillId="23" borderId="0" applyNumberFormat="0" applyBorder="0" applyAlignment="0" applyProtection="0"/>
    <xf numFmtId="0" fontId="46" fillId="26" borderId="0" applyNumberFormat="0" applyBorder="0" applyAlignment="0" applyProtection="0"/>
    <xf numFmtId="164" fontId="46" fillId="26" borderId="0" applyNumberFormat="0" applyBorder="0" applyAlignment="0" applyProtection="0"/>
    <xf numFmtId="164" fontId="46" fillId="26" borderId="0" applyNumberFormat="0" applyBorder="0" applyAlignment="0" applyProtection="0"/>
    <xf numFmtId="0" fontId="46" fillId="26" borderId="0" applyNumberFormat="0" applyBorder="0" applyAlignment="0" applyProtection="0"/>
    <xf numFmtId="164" fontId="46" fillId="26" borderId="0" applyNumberFormat="0" applyBorder="0" applyAlignment="0" applyProtection="0"/>
    <xf numFmtId="164" fontId="46" fillId="26" borderId="0" applyNumberFormat="0" applyBorder="0" applyAlignment="0" applyProtection="0"/>
    <xf numFmtId="0" fontId="46" fillId="23" borderId="0" applyNumberFormat="0" applyBorder="0" applyAlignment="0" applyProtection="0"/>
    <xf numFmtId="164" fontId="46" fillId="23" borderId="0" applyNumberFormat="0" applyBorder="0" applyAlignment="0" applyProtection="0"/>
    <xf numFmtId="164" fontId="46" fillId="23" borderId="0" applyNumberFormat="0" applyBorder="0" applyAlignment="0" applyProtection="0"/>
    <xf numFmtId="164" fontId="46" fillId="23" borderId="0" applyNumberFormat="0" applyBorder="0" applyAlignment="0" applyProtection="0"/>
    <xf numFmtId="164" fontId="46" fillId="23" borderId="0" applyNumberFormat="0" applyBorder="0" applyAlignment="0" applyProtection="0"/>
    <xf numFmtId="0" fontId="7" fillId="5" borderId="0" applyNumberFormat="0" applyBorder="0" applyAlignment="0" applyProtection="0"/>
    <xf numFmtId="0" fontId="46" fillId="24" borderId="0" applyNumberFormat="0" applyBorder="0" applyAlignment="0" applyProtection="0"/>
    <xf numFmtId="164" fontId="46" fillId="24" borderId="0" applyNumberFormat="0" applyBorder="0" applyAlignment="0" applyProtection="0"/>
    <xf numFmtId="164" fontId="46" fillId="24" borderId="0" applyNumberFormat="0" applyBorder="0" applyAlignment="0" applyProtection="0"/>
    <xf numFmtId="164" fontId="46" fillId="24" borderId="0" applyNumberFormat="0" applyBorder="0" applyAlignment="0" applyProtection="0"/>
    <xf numFmtId="164" fontId="46" fillId="24" borderId="0" applyNumberFormat="0" applyBorder="0" applyAlignment="0" applyProtection="0"/>
    <xf numFmtId="0" fontId="46" fillId="25" borderId="0" applyNumberFormat="0" applyBorder="0" applyAlignment="0" applyProtection="0"/>
    <xf numFmtId="164" fontId="46" fillId="25" borderId="0" applyNumberFormat="0" applyBorder="0" applyAlignment="0" applyProtection="0"/>
    <xf numFmtId="164" fontId="46" fillId="25" borderId="0" applyNumberFormat="0" applyBorder="0" applyAlignment="0" applyProtection="0"/>
    <xf numFmtId="164" fontId="46" fillId="25" borderId="0" applyNumberFormat="0" applyBorder="0" applyAlignment="0" applyProtection="0"/>
    <xf numFmtId="164" fontId="46" fillId="25" borderId="0" applyNumberFormat="0" applyBorder="0" applyAlignment="0" applyProtection="0"/>
    <xf numFmtId="0" fontId="46" fillId="14" borderId="0" applyNumberFormat="0" applyBorder="0" applyAlignment="0" applyProtection="0"/>
    <xf numFmtId="164" fontId="46" fillId="14" borderId="0" applyNumberFormat="0" applyBorder="0" applyAlignment="0" applyProtection="0"/>
    <xf numFmtId="164" fontId="46" fillId="14" borderId="0" applyNumberFormat="0" applyBorder="0" applyAlignment="0" applyProtection="0"/>
    <xf numFmtId="164" fontId="46" fillId="14" borderId="0" applyNumberFormat="0" applyBorder="0" applyAlignment="0" applyProtection="0"/>
    <xf numFmtId="164" fontId="46" fillId="14" borderId="0" applyNumberFormat="0" applyBorder="0" applyAlignment="0" applyProtection="0"/>
    <xf numFmtId="0" fontId="46" fillId="23" borderId="0" applyNumberFormat="0" applyBorder="0" applyAlignment="0" applyProtection="0"/>
    <xf numFmtId="164" fontId="46" fillId="23" borderId="0" applyNumberFormat="0" applyBorder="0" applyAlignment="0" applyProtection="0"/>
    <xf numFmtId="164" fontId="46" fillId="23" borderId="0" applyNumberFormat="0" applyBorder="0" applyAlignment="0" applyProtection="0"/>
    <xf numFmtId="164" fontId="46" fillId="23" borderId="0" applyNumberFormat="0" applyBorder="0" applyAlignment="0" applyProtection="0"/>
    <xf numFmtId="164" fontId="46" fillId="23" borderId="0" applyNumberFormat="0" applyBorder="0" applyAlignment="0" applyProtection="0"/>
    <xf numFmtId="0" fontId="46" fillId="26" borderId="0" applyNumberFormat="0" applyBorder="0" applyAlignment="0" applyProtection="0"/>
    <xf numFmtId="164" fontId="46" fillId="26" borderId="0" applyNumberFormat="0" applyBorder="0" applyAlignment="0" applyProtection="0"/>
    <xf numFmtId="164" fontId="46" fillId="26" borderId="0" applyNumberFormat="0" applyBorder="0" applyAlignment="0" applyProtection="0"/>
    <xf numFmtId="164" fontId="46" fillId="26" borderId="0" applyNumberFormat="0" applyBorder="0" applyAlignment="0" applyProtection="0"/>
    <xf numFmtId="164" fontId="46" fillId="26" borderId="0" applyNumberFormat="0" applyBorder="0" applyAlignment="0" applyProtection="0"/>
    <xf numFmtId="0" fontId="46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46" fillId="14" borderId="0" applyNumberFormat="0" applyBorder="0" applyAlignment="0" applyProtection="0"/>
    <xf numFmtId="0" fontId="46" fillId="20" borderId="0" applyNumberFormat="0" applyBorder="0" applyAlignment="0" applyProtection="0"/>
    <xf numFmtId="0" fontId="46" fillId="23" borderId="0" applyNumberFormat="0" applyBorder="0" applyAlignment="0" applyProtection="0"/>
    <xf numFmtId="0" fontId="46" fillId="27" borderId="0" applyNumberFormat="0" applyBorder="0" applyAlignment="0" applyProtection="0"/>
    <xf numFmtId="0" fontId="46" fillId="26" borderId="0" applyNumberFormat="0" applyBorder="0" applyAlignment="0" applyProtection="0"/>
    <xf numFmtId="0" fontId="46" fillId="30" borderId="0" applyNumberFormat="0" applyBorder="0" applyAlignment="0" applyProtection="0"/>
    <xf numFmtId="0" fontId="47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0" borderId="0"/>
    <xf numFmtId="164" fontId="48" fillId="0" borderId="0"/>
    <xf numFmtId="164" fontId="48" fillId="0" borderId="0"/>
    <xf numFmtId="164" fontId="48" fillId="0" borderId="0"/>
    <xf numFmtId="164" fontId="48" fillId="0" borderId="0"/>
    <xf numFmtId="0" fontId="49" fillId="31" borderId="0" applyNumberFormat="0" applyBorder="0" applyAlignment="0" applyProtection="0"/>
    <xf numFmtId="164" fontId="49" fillId="31" borderId="0" applyNumberFormat="0" applyBorder="0" applyAlignment="0" applyProtection="0"/>
    <xf numFmtId="164" fontId="49" fillId="31" borderId="0" applyNumberFormat="0" applyBorder="0" applyAlignment="0" applyProtection="0"/>
    <xf numFmtId="0" fontId="49" fillId="31" borderId="0" applyNumberFormat="0" applyBorder="0" applyAlignment="0" applyProtection="0"/>
    <xf numFmtId="164" fontId="49" fillId="31" borderId="0" applyNumberFormat="0" applyBorder="0" applyAlignment="0" applyProtection="0"/>
    <xf numFmtId="164" fontId="49" fillId="31" borderId="0" applyNumberFormat="0" applyBorder="0" applyAlignment="0" applyProtection="0"/>
    <xf numFmtId="0" fontId="49" fillId="24" borderId="0" applyNumberFormat="0" applyBorder="0" applyAlignment="0" applyProtection="0"/>
    <xf numFmtId="164" fontId="49" fillId="24" borderId="0" applyNumberFormat="0" applyBorder="0" applyAlignment="0" applyProtection="0"/>
    <xf numFmtId="164" fontId="49" fillId="24" borderId="0" applyNumberFormat="0" applyBorder="0" applyAlignment="0" applyProtection="0"/>
    <xf numFmtId="0" fontId="49" fillId="24" borderId="0" applyNumberFormat="0" applyBorder="0" applyAlignment="0" applyProtection="0"/>
    <xf numFmtId="164" fontId="49" fillId="24" borderId="0" applyNumberFormat="0" applyBorder="0" applyAlignment="0" applyProtection="0"/>
    <xf numFmtId="164" fontId="49" fillId="24" borderId="0" applyNumberFormat="0" applyBorder="0" applyAlignment="0" applyProtection="0"/>
    <xf numFmtId="0" fontId="49" fillId="25" borderId="0" applyNumberFormat="0" applyBorder="0" applyAlignment="0" applyProtection="0"/>
    <xf numFmtId="164" fontId="49" fillId="25" borderId="0" applyNumberFormat="0" applyBorder="0" applyAlignment="0" applyProtection="0"/>
    <xf numFmtId="164" fontId="49" fillId="25" borderId="0" applyNumberFormat="0" applyBorder="0" applyAlignment="0" applyProtection="0"/>
    <xf numFmtId="0" fontId="49" fillId="25" borderId="0" applyNumberFormat="0" applyBorder="0" applyAlignment="0" applyProtection="0"/>
    <xf numFmtId="164" fontId="49" fillId="25" borderId="0" applyNumberFormat="0" applyBorder="0" applyAlignment="0" applyProtection="0"/>
    <xf numFmtId="164" fontId="49" fillId="25" borderId="0" applyNumberFormat="0" applyBorder="0" applyAlignment="0" applyProtection="0"/>
    <xf numFmtId="0" fontId="49" fillId="32" borderId="0" applyNumberFormat="0" applyBorder="0" applyAlignment="0" applyProtection="0"/>
    <xf numFmtId="164" fontId="49" fillId="32" borderId="0" applyNumberFormat="0" applyBorder="0" applyAlignment="0" applyProtection="0"/>
    <xf numFmtId="164" fontId="49" fillId="32" borderId="0" applyNumberFormat="0" applyBorder="0" applyAlignment="0" applyProtection="0"/>
    <xf numFmtId="0" fontId="49" fillId="32" borderId="0" applyNumberFormat="0" applyBorder="0" applyAlignment="0" applyProtection="0"/>
    <xf numFmtId="164" fontId="49" fillId="32" borderId="0" applyNumberFormat="0" applyBorder="0" applyAlignment="0" applyProtection="0"/>
    <xf numFmtId="164" fontId="49" fillId="32" borderId="0" applyNumberFormat="0" applyBorder="0" applyAlignment="0" applyProtection="0"/>
    <xf numFmtId="0" fontId="49" fillId="33" borderId="0" applyNumberFormat="0" applyBorder="0" applyAlignment="0" applyProtection="0"/>
    <xf numFmtId="164" fontId="49" fillId="33" borderId="0" applyNumberFormat="0" applyBorder="0" applyAlignment="0" applyProtection="0"/>
    <xf numFmtId="164" fontId="49" fillId="33" borderId="0" applyNumberFormat="0" applyBorder="0" applyAlignment="0" applyProtection="0"/>
    <xf numFmtId="0" fontId="49" fillId="33" borderId="0" applyNumberFormat="0" applyBorder="0" applyAlignment="0" applyProtection="0"/>
    <xf numFmtId="164" fontId="49" fillId="33" borderId="0" applyNumberFormat="0" applyBorder="0" applyAlignment="0" applyProtection="0"/>
    <xf numFmtId="164" fontId="49" fillId="33" borderId="0" applyNumberFormat="0" applyBorder="0" applyAlignment="0" applyProtection="0"/>
    <xf numFmtId="0" fontId="49" fillId="34" borderId="0" applyNumberFormat="0" applyBorder="0" applyAlignment="0" applyProtection="0"/>
    <xf numFmtId="164" fontId="49" fillId="34" borderId="0" applyNumberFormat="0" applyBorder="0" applyAlignment="0" applyProtection="0"/>
    <xf numFmtId="164" fontId="49" fillId="34" borderId="0" applyNumberFormat="0" applyBorder="0" applyAlignment="0" applyProtection="0"/>
    <xf numFmtId="0" fontId="49" fillId="34" borderId="0" applyNumberFormat="0" applyBorder="0" applyAlignment="0" applyProtection="0"/>
    <xf numFmtId="164" fontId="49" fillId="34" borderId="0" applyNumberFormat="0" applyBorder="0" applyAlignment="0" applyProtection="0"/>
    <xf numFmtId="164" fontId="49" fillId="34" borderId="0" applyNumberFormat="0" applyBorder="0" applyAlignment="0" applyProtection="0"/>
    <xf numFmtId="0" fontId="49" fillId="31" borderId="0" applyNumberFormat="0" applyBorder="0" applyAlignment="0" applyProtection="0"/>
    <xf numFmtId="164" fontId="49" fillId="31" borderId="0" applyNumberFormat="0" applyBorder="0" applyAlignment="0" applyProtection="0"/>
    <xf numFmtId="164" fontId="49" fillId="31" borderId="0" applyNumberFormat="0" applyBorder="0" applyAlignment="0" applyProtection="0"/>
    <xf numFmtId="164" fontId="49" fillId="31" borderId="0" applyNumberFormat="0" applyBorder="0" applyAlignment="0" applyProtection="0"/>
    <xf numFmtId="164" fontId="49" fillId="31" borderId="0" applyNumberFormat="0" applyBorder="0" applyAlignment="0" applyProtection="0"/>
    <xf numFmtId="0" fontId="6" fillId="6" borderId="0" applyNumberFormat="0" applyBorder="0" applyAlignment="0" applyProtection="0"/>
    <xf numFmtId="0" fontId="49" fillId="24" borderId="0" applyNumberFormat="0" applyBorder="0" applyAlignment="0" applyProtection="0"/>
    <xf numFmtId="164" fontId="49" fillId="24" borderId="0" applyNumberFormat="0" applyBorder="0" applyAlignment="0" applyProtection="0"/>
    <xf numFmtId="164" fontId="49" fillId="24" borderId="0" applyNumberFormat="0" applyBorder="0" applyAlignment="0" applyProtection="0"/>
    <xf numFmtId="164" fontId="49" fillId="24" borderId="0" applyNumberFormat="0" applyBorder="0" applyAlignment="0" applyProtection="0"/>
    <xf numFmtId="164" fontId="49" fillId="24" borderId="0" applyNumberFormat="0" applyBorder="0" applyAlignment="0" applyProtection="0"/>
    <xf numFmtId="0" fontId="49" fillId="25" borderId="0" applyNumberFormat="0" applyBorder="0" applyAlignment="0" applyProtection="0"/>
    <xf numFmtId="164" fontId="49" fillId="25" borderId="0" applyNumberFormat="0" applyBorder="0" applyAlignment="0" applyProtection="0"/>
    <xf numFmtId="164" fontId="49" fillId="25" borderId="0" applyNumberFormat="0" applyBorder="0" applyAlignment="0" applyProtection="0"/>
    <xf numFmtId="164" fontId="49" fillId="25" borderId="0" applyNumberFormat="0" applyBorder="0" applyAlignment="0" applyProtection="0"/>
    <xf numFmtId="164" fontId="49" fillId="25" borderId="0" applyNumberFormat="0" applyBorder="0" applyAlignment="0" applyProtection="0"/>
    <xf numFmtId="0" fontId="49" fillId="32" borderId="0" applyNumberFormat="0" applyBorder="0" applyAlignment="0" applyProtection="0"/>
    <xf numFmtId="164" fontId="49" fillId="32" borderId="0" applyNumberFormat="0" applyBorder="0" applyAlignment="0" applyProtection="0"/>
    <xf numFmtId="164" fontId="49" fillId="32" borderId="0" applyNumberFormat="0" applyBorder="0" applyAlignment="0" applyProtection="0"/>
    <xf numFmtId="164" fontId="49" fillId="32" borderId="0" applyNumberFormat="0" applyBorder="0" applyAlignment="0" applyProtection="0"/>
    <xf numFmtId="164" fontId="49" fillId="32" borderId="0" applyNumberFormat="0" applyBorder="0" applyAlignment="0" applyProtection="0"/>
    <xf numFmtId="0" fontId="49" fillId="33" borderId="0" applyNumberFormat="0" applyBorder="0" applyAlignment="0" applyProtection="0"/>
    <xf numFmtId="164" fontId="49" fillId="33" borderId="0" applyNumberFormat="0" applyBorder="0" applyAlignment="0" applyProtection="0"/>
    <xf numFmtId="164" fontId="49" fillId="33" borderId="0" applyNumberFormat="0" applyBorder="0" applyAlignment="0" applyProtection="0"/>
    <xf numFmtId="164" fontId="49" fillId="33" borderId="0" applyNumberFormat="0" applyBorder="0" applyAlignment="0" applyProtection="0"/>
    <xf numFmtId="164" fontId="49" fillId="33" borderId="0" applyNumberFormat="0" applyBorder="0" applyAlignment="0" applyProtection="0"/>
    <xf numFmtId="0" fontId="49" fillId="34" borderId="0" applyNumberFormat="0" applyBorder="0" applyAlignment="0" applyProtection="0"/>
    <xf numFmtId="164" fontId="49" fillId="34" borderId="0" applyNumberFormat="0" applyBorder="0" applyAlignment="0" applyProtection="0"/>
    <xf numFmtId="164" fontId="49" fillId="34" borderId="0" applyNumberFormat="0" applyBorder="0" applyAlignment="0" applyProtection="0"/>
    <xf numFmtId="164" fontId="49" fillId="34" borderId="0" applyNumberFormat="0" applyBorder="0" applyAlignment="0" applyProtection="0"/>
    <xf numFmtId="164" fontId="49" fillId="34" borderId="0" applyNumberFormat="0" applyBorder="0" applyAlignment="0" applyProtection="0"/>
    <xf numFmtId="0" fontId="49" fillId="31" borderId="0" applyNumberFormat="0" applyBorder="0" applyAlignment="0" applyProtection="0"/>
    <xf numFmtId="0" fontId="49" fillId="35" borderId="0" applyNumberFormat="0" applyBorder="0" applyAlignment="0" applyProtection="0"/>
    <xf numFmtId="0" fontId="49" fillId="24" borderId="0" applyNumberFormat="0" applyBorder="0" applyAlignment="0" applyProtection="0"/>
    <xf numFmtId="0" fontId="49" fillId="28" borderId="0" applyNumberFormat="0" applyBorder="0" applyAlignment="0" applyProtection="0"/>
    <xf numFmtId="0" fontId="49" fillId="25" borderId="0" applyNumberFormat="0" applyBorder="0" applyAlignment="0" applyProtection="0"/>
    <xf numFmtId="0" fontId="49" fillId="29" borderId="0" applyNumberFormat="0" applyBorder="0" applyAlignment="0" applyProtection="0"/>
    <xf numFmtId="0" fontId="49" fillId="32" borderId="0" applyNumberFormat="0" applyBorder="0" applyAlignment="0" applyProtection="0"/>
    <xf numFmtId="0" fontId="49" fillId="36" borderId="0" applyNumberFormat="0" applyBorder="0" applyAlignment="0" applyProtection="0"/>
    <xf numFmtId="0" fontId="49" fillId="33" borderId="0" applyNumberFormat="0" applyBorder="0" applyAlignment="0" applyProtection="0"/>
    <xf numFmtId="0" fontId="49" fillId="37" borderId="0" applyNumberFormat="0" applyBorder="0" applyAlignment="0" applyProtection="0"/>
    <xf numFmtId="0" fontId="49" fillId="34" borderId="0" applyNumberFormat="0" applyBorder="0" applyAlignment="0" applyProtection="0"/>
    <xf numFmtId="0" fontId="49" fillId="38" borderId="0" applyNumberFormat="0" applyBorder="0" applyAlignment="0" applyProtection="0"/>
    <xf numFmtId="0" fontId="50" fillId="31" borderId="0" applyNumberFormat="0" applyBorder="0" applyAlignment="0" applyProtection="0">
      <alignment vertical="center"/>
    </xf>
    <xf numFmtId="0" fontId="50" fillId="24" borderId="0" applyNumberFormat="0" applyBorder="0" applyAlignment="0" applyProtection="0">
      <alignment vertical="center"/>
    </xf>
    <xf numFmtId="0" fontId="50" fillId="25" borderId="0" applyNumberFormat="0" applyBorder="0" applyAlignment="0" applyProtection="0">
      <alignment vertical="center"/>
    </xf>
    <xf numFmtId="0" fontId="50" fillId="32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21" fillId="0" borderId="0">
      <protection locked="0"/>
    </xf>
    <xf numFmtId="37" fontId="9" fillId="0" borderId="0">
      <alignment horizontal="center"/>
    </xf>
    <xf numFmtId="0" fontId="51" fillId="39" borderId="0" applyFont="0" applyFill="0"/>
    <xf numFmtId="164" fontId="51" fillId="39" borderId="0" applyFont="0" applyFill="0"/>
    <xf numFmtId="164" fontId="51" fillId="39" borderId="0" applyFont="0" applyFill="0"/>
    <xf numFmtId="164" fontId="51" fillId="39" borderId="0" applyFont="0" applyFill="0"/>
    <xf numFmtId="164" fontId="51" fillId="39" borderId="0" applyFont="0" applyFill="0"/>
    <xf numFmtId="37" fontId="52" fillId="0" borderId="0"/>
    <xf numFmtId="37" fontId="52" fillId="0" borderId="0"/>
    <xf numFmtId="37" fontId="9" fillId="0" borderId="0"/>
    <xf numFmtId="37" fontId="52" fillId="0" borderId="0"/>
    <xf numFmtId="37" fontId="9" fillId="0" borderId="0"/>
    <xf numFmtId="0" fontId="49" fillId="40" borderId="0" applyNumberFormat="0" applyBorder="0" applyAlignment="0" applyProtection="0"/>
    <xf numFmtId="0" fontId="46" fillId="41" borderId="0" applyNumberFormat="0" applyBorder="0" applyAlignment="0" applyProtection="0"/>
    <xf numFmtId="164" fontId="46" fillId="41" borderId="0" applyNumberFormat="0" applyBorder="0" applyAlignment="0" applyProtection="0"/>
    <xf numFmtId="164" fontId="46" fillId="41" borderId="0" applyNumberFormat="0" applyBorder="0" applyAlignment="0" applyProtection="0"/>
    <xf numFmtId="164" fontId="46" fillId="41" borderId="0" applyNumberFormat="0" applyBorder="0" applyAlignment="0" applyProtection="0"/>
    <xf numFmtId="164" fontId="46" fillId="41" borderId="0" applyNumberFormat="0" applyBorder="0" applyAlignment="0" applyProtection="0"/>
    <xf numFmtId="0" fontId="46" fillId="41" borderId="0" applyNumberFormat="0" applyBorder="0" applyAlignment="0" applyProtection="0"/>
    <xf numFmtId="164" fontId="46" fillId="41" borderId="0" applyNumberFormat="0" applyBorder="0" applyAlignment="0" applyProtection="0"/>
    <xf numFmtId="164" fontId="46" fillId="41" borderId="0" applyNumberFormat="0" applyBorder="0" applyAlignment="0" applyProtection="0"/>
    <xf numFmtId="164" fontId="46" fillId="41" borderId="0" applyNumberFormat="0" applyBorder="0" applyAlignment="0" applyProtection="0"/>
    <xf numFmtId="164" fontId="46" fillId="41" borderId="0" applyNumberFormat="0" applyBorder="0" applyAlignment="0" applyProtection="0"/>
    <xf numFmtId="0" fontId="49" fillId="42" borderId="0" applyNumberFormat="0" applyBorder="0" applyAlignment="0" applyProtection="0"/>
    <xf numFmtId="164" fontId="49" fillId="42" borderId="0" applyNumberFormat="0" applyBorder="0" applyAlignment="0" applyProtection="0"/>
    <xf numFmtId="164" fontId="49" fillId="42" borderId="0" applyNumberFormat="0" applyBorder="0" applyAlignment="0" applyProtection="0"/>
    <xf numFmtId="164" fontId="49" fillId="42" borderId="0" applyNumberFormat="0" applyBorder="0" applyAlignment="0" applyProtection="0"/>
    <xf numFmtId="164" fontId="49" fillId="42" borderId="0" applyNumberFormat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0" fontId="49" fillId="40" borderId="0" applyNumberFormat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0" fontId="49" fillId="40" borderId="0" applyNumberFormat="0" applyBorder="0" applyAlignment="0" applyProtection="0"/>
    <xf numFmtId="0" fontId="49" fillId="43" borderId="0" applyNumberFormat="0" applyBorder="0" applyAlignment="0" applyProtection="0"/>
    <xf numFmtId="0" fontId="46" fillId="44" borderId="0" applyNumberFormat="0" applyBorder="0" applyAlignment="0" applyProtection="0"/>
    <xf numFmtId="164" fontId="46" fillId="44" borderId="0" applyNumberFormat="0" applyBorder="0" applyAlignment="0" applyProtection="0"/>
    <xf numFmtId="164" fontId="46" fillId="44" borderId="0" applyNumberFormat="0" applyBorder="0" applyAlignment="0" applyProtection="0"/>
    <xf numFmtId="164" fontId="46" fillId="44" borderId="0" applyNumberFormat="0" applyBorder="0" applyAlignment="0" applyProtection="0"/>
    <xf numFmtId="164" fontId="46" fillId="44" borderId="0" applyNumberFormat="0" applyBorder="0" applyAlignment="0" applyProtection="0"/>
    <xf numFmtId="0" fontId="46" fillId="45" borderId="0" applyNumberFormat="0" applyBorder="0" applyAlignment="0" applyProtection="0"/>
    <xf numFmtId="164" fontId="46" fillId="45" borderId="0" applyNumberFormat="0" applyBorder="0" applyAlignment="0" applyProtection="0"/>
    <xf numFmtId="164" fontId="46" fillId="45" borderId="0" applyNumberFormat="0" applyBorder="0" applyAlignment="0" applyProtection="0"/>
    <xf numFmtId="164" fontId="46" fillId="45" borderId="0" applyNumberFormat="0" applyBorder="0" applyAlignment="0" applyProtection="0"/>
    <xf numFmtId="164" fontId="46" fillId="45" borderId="0" applyNumberFormat="0" applyBorder="0" applyAlignment="0" applyProtection="0"/>
    <xf numFmtId="0" fontId="49" fillId="46" borderId="0" applyNumberFormat="0" applyBorder="0" applyAlignment="0" applyProtection="0"/>
    <xf numFmtId="164" fontId="49" fillId="46" borderId="0" applyNumberFormat="0" applyBorder="0" applyAlignment="0" applyProtection="0"/>
    <xf numFmtId="164" fontId="49" fillId="46" borderId="0" applyNumberFormat="0" applyBorder="0" applyAlignment="0" applyProtection="0"/>
    <xf numFmtId="164" fontId="49" fillId="46" borderId="0" applyNumberFormat="0" applyBorder="0" applyAlignment="0" applyProtection="0"/>
    <xf numFmtId="164" fontId="49" fillId="46" borderId="0" applyNumberFormat="0" applyBorder="0" applyAlignment="0" applyProtection="0"/>
    <xf numFmtId="164" fontId="49" fillId="43" borderId="0" applyNumberFormat="0" applyBorder="0" applyAlignment="0" applyProtection="0"/>
    <xf numFmtId="164" fontId="49" fillId="43" borderId="0" applyNumberFormat="0" applyBorder="0" applyAlignment="0" applyProtection="0"/>
    <xf numFmtId="0" fontId="49" fillId="43" borderId="0" applyNumberFormat="0" applyBorder="0" applyAlignment="0" applyProtection="0"/>
    <xf numFmtId="164" fontId="49" fillId="43" borderId="0" applyNumberFormat="0" applyBorder="0" applyAlignment="0" applyProtection="0"/>
    <xf numFmtId="164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49" fillId="47" borderId="0" applyNumberFormat="0" applyBorder="0" applyAlignment="0" applyProtection="0"/>
    <xf numFmtId="0" fontId="46" fillId="44" borderId="0" applyNumberFormat="0" applyBorder="0" applyAlignment="0" applyProtection="0"/>
    <xf numFmtId="164" fontId="46" fillId="44" borderId="0" applyNumberFormat="0" applyBorder="0" applyAlignment="0" applyProtection="0"/>
    <xf numFmtId="164" fontId="46" fillId="44" borderId="0" applyNumberFormat="0" applyBorder="0" applyAlignment="0" applyProtection="0"/>
    <xf numFmtId="164" fontId="46" fillId="44" borderId="0" applyNumberFormat="0" applyBorder="0" applyAlignment="0" applyProtection="0"/>
    <xf numFmtId="164" fontId="46" fillId="44" borderId="0" applyNumberFormat="0" applyBorder="0" applyAlignment="0" applyProtection="0"/>
    <xf numFmtId="0" fontId="46" fillId="48" borderId="0" applyNumberFormat="0" applyBorder="0" applyAlignment="0" applyProtection="0"/>
    <xf numFmtId="164" fontId="46" fillId="48" borderId="0" applyNumberFormat="0" applyBorder="0" applyAlignment="0" applyProtection="0"/>
    <xf numFmtId="164" fontId="46" fillId="48" borderId="0" applyNumberFormat="0" applyBorder="0" applyAlignment="0" applyProtection="0"/>
    <xf numFmtId="164" fontId="46" fillId="48" borderId="0" applyNumberFormat="0" applyBorder="0" applyAlignment="0" applyProtection="0"/>
    <xf numFmtId="164" fontId="46" fillId="48" borderId="0" applyNumberFormat="0" applyBorder="0" applyAlignment="0" applyProtection="0"/>
    <xf numFmtId="0" fontId="49" fillId="45" borderId="0" applyNumberFormat="0" applyBorder="0" applyAlignment="0" applyProtection="0"/>
    <xf numFmtId="164" fontId="49" fillId="45" borderId="0" applyNumberFormat="0" applyBorder="0" applyAlignment="0" applyProtection="0"/>
    <xf numFmtId="164" fontId="49" fillId="45" borderId="0" applyNumberFormat="0" applyBorder="0" applyAlignment="0" applyProtection="0"/>
    <xf numFmtId="164" fontId="49" fillId="45" borderId="0" applyNumberFormat="0" applyBorder="0" applyAlignment="0" applyProtection="0"/>
    <xf numFmtId="164" fontId="49" fillId="45" borderId="0" applyNumberFormat="0" applyBorder="0" applyAlignment="0" applyProtection="0"/>
    <xf numFmtId="164" fontId="49" fillId="47" borderId="0" applyNumberFormat="0" applyBorder="0" applyAlignment="0" applyProtection="0"/>
    <xf numFmtId="164" fontId="49" fillId="47" borderId="0" applyNumberFormat="0" applyBorder="0" applyAlignment="0" applyProtection="0"/>
    <xf numFmtId="0" fontId="49" fillId="47" borderId="0" applyNumberFormat="0" applyBorder="0" applyAlignment="0" applyProtection="0"/>
    <xf numFmtId="164" fontId="49" fillId="47" borderId="0" applyNumberFormat="0" applyBorder="0" applyAlignment="0" applyProtection="0"/>
    <xf numFmtId="164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32" borderId="0" applyNumberFormat="0" applyBorder="0" applyAlignment="0" applyProtection="0"/>
    <xf numFmtId="0" fontId="46" fillId="41" borderId="0" applyNumberFormat="0" applyBorder="0" applyAlignment="0" applyProtection="0"/>
    <xf numFmtId="164" fontId="46" fillId="41" borderId="0" applyNumberFormat="0" applyBorder="0" applyAlignment="0" applyProtection="0"/>
    <xf numFmtId="164" fontId="46" fillId="41" borderId="0" applyNumberFormat="0" applyBorder="0" applyAlignment="0" applyProtection="0"/>
    <xf numFmtId="164" fontId="46" fillId="41" borderId="0" applyNumberFormat="0" applyBorder="0" applyAlignment="0" applyProtection="0"/>
    <xf numFmtId="164" fontId="46" fillId="41" borderId="0" applyNumberFormat="0" applyBorder="0" applyAlignment="0" applyProtection="0"/>
    <xf numFmtId="0" fontId="46" fillId="45" borderId="0" applyNumberFormat="0" applyBorder="0" applyAlignment="0" applyProtection="0"/>
    <xf numFmtId="164" fontId="46" fillId="45" borderId="0" applyNumberFormat="0" applyBorder="0" applyAlignment="0" applyProtection="0"/>
    <xf numFmtId="164" fontId="46" fillId="45" borderId="0" applyNumberFormat="0" applyBorder="0" applyAlignment="0" applyProtection="0"/>
    <xf numFmtId="164" fontId="46" fillId="45" borderId="0" applyNumberFormat="0" applyBorder="0" applyAlignment="0" applyProtection="0"/>
    <xf numFmtId="164" fontId="46" fillId="45" borderId="0" applyNumberFormat="0" applyBorder="0" applyAlignment="0" applyProtection="0"/>
    <xf numFmtId="0" fontId="49" fillId="45" borderId="0" applyNumberFormat="0" applyBorder="0" applyAlignment="0" applyProtection="0"/>
    <xf numFmtId="164" fontId="49" fillId="45" borderId="0" applyNumberFormat="0" applyBorder="0" applyAlignment="0" applyProtection="0"/>
    <xf numFmtId="164" fontId="49" fillId="45" borderId="0" applyNumberFormat="0" applyBorder="0" applyAlignment="0" applyProtection="0"/>
    <xf numFmtId="164" fontId="49" fillId="45" borderId="0" applyNumberFormat="0" applyBorder="0" applyAlignment="0" applyProtection="0"/>
    <xf numFmtId="164" fontId="49" fillId="45" borderId="0" applyNumberFormat="0" applyBorder="0" applyAlignment="0" applyProtection="0"/>
    <xf numFmtId="164" fontId="49" fillId="32" borderId="0" applyNumberFormat="0" applyBorder="0" applyAlignment="0" applyProtection="0"/>
    <xf numFmtId="164" fontId="49" fillId="32" borderId="0" applyNumberFormat="0" applyBorder="0" applyAlignment="0" applyProtection="0"/>
    <xf numFmtId="0" fontId="49" fillId="32" borderId="0" applyNumberFormat="0" applyBorder="0" applyAlignment="0" applyProtection="0"/>
    <xf numFmtId="164" fontId="49" fillId="32" borderId="0" applyNumberFormat="0" applyBorder="0" applyAlignment="0" applyProtection="0"/>
    <xf numFmtId="164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46" fillId="49" borderId="0" applyNumberFormat="0" applyBorder="0" applyAlignment="0" applyProtection="0"/>
    <xf numFmtId="164" fontId="46" fillId="49" borderId="0" applyNumberFormat="0" applyBorder="0" applyAlignment="0" applyProtection="0"/>
    <xf numFmtId="164" fontId="46" fillId="49" borderId="0" applyNumberFormat="0" applyBorder="0" applyAlignment="0" applyProtection="0"/>
    <xf numFmtId="164" fontId="46" fillId="49" borderId="0" applyNumberFormat="0" applyBorder="0" applyAlignment="0" applyProtection="0"/>
    <xf numFmtId="164" fontId="46" fillId="49" borderId="0" applyNumberFormat="0" applyBorder="0" applyAlignment="0" applyProtection="0"/>
    <xf numFmtId="0" fontId="46" fillId="41" borderId="0" applyNumberFormat="0" applyBorder="0" applyAlignment="0" applyProtection="0"/>
    <xf numFmtId="164" fontId="46" fillId="41" borderId="0" applyNumberFormat="0" applyBorder="0" applyAlignment="0" applyProtection="0"/>
    <xf numFmtId="164" fontId="46" fillId="41" borderId="0" applyNumberFormat="0" applyBorder="0" applyAlignment="0" applyProtection="0"/>
    <xf numFmtId="164" fontId="46" fillId="41" borderId="0" applyNumberFormat="0" applyBorder="0" applyAlignment="0" applyProtection="0"/>
    <xf numFmtId="164" fontId="46" fillId="41" borderId="0" applyNumberFormat="0" applyBorder="0" applyAlignment="0" applyProtection="0"/>
    <xf numFmtId="0" fontId="49" fillId="42" borderId="0" applyNumberFormat="0" applyBorder="0" applyAlignment="0" applyProtection="0"/>
    <xf numFmtId="164" fontId="49" fillId="42" borderId="0" applyNumberFormat="0" applyBorder="0" applyAlignment="0" applyProtection="0"/>
    <xf numFmtId="164" fontId="49" fillId="42" borderId="0" applyNumberFormat="0" applyBorder="0" applyAlignment="0" applyProtection="0"/>
    <xf numFmtId="164" fontId="49" fillId="42" borderId="0" applyNumberFormat="0" applyBorder="0" applyAlignment="0" applyProtection="0"/>
    <xf numFmtId="164" fontId="49" fillId="42" borderId="0" applyNumberFormat="0" applyBorder="0" applyAlignment="0" applyProtection="0"/>
    <xf numFmtId="164" fontId="49" fillId="33" borderId="0" applyNumberFormat="0" applyBorder="0" applyAlignment="0" applyProtection="0"/>
    <xf numFmtId="164" fontId="49" fillId="33" borderId="0" applyNumberFormat="0" applyBorder="0" applyAlignment="0" applyProtection="0"/>
    <xf numFmtId="0" fontId="49" fillId="33" borderId="0" applyNumberFormat="0" applyBorder="0" applyAlignment="0" applyProtection="0"/>
    <xf numFmtId="164" fontId="49" fillId="33" borderId="0" applyNumberFormat="0" applyBorder="0" applyAlignment="0" applyProtection="0"/>
    <xf numFmtId="164" fontId="49" fillId="33" borderId="0" applyNumberFormat="0" applyBorder="0" applyAlignment="0" applyProtection="0"/>
    <xf numFmtId="0" fontId="49" fillId="33" borderId="0" applyNumberFormat="0" applyBorder="0" applyAlignment="0" applyProtection="0"/>
    <xf numFmtId="0" fontId="49" fillId="50" borderId="0" applyNumberFormat="0" applyBorder="0" applyAlignment="0" applyProtection="0"/>
    <xf numFmtId="0" fontId="46" fillId="44" borderId="0" applyNumberFormat="0" applyBorder="0" applyAlignment="0" applyProtection="0"/>
    <xf numFmtId="164" fontId="46" fillId="44" borderId="0" applyNumberFormat="0" applyBorder="0" applyAlignment="0" applyProtection="0"/>
    <xf numFmtId="164" fontId="46" fillId="44" borderId="0" applyNumberFormat="0" applyBorder="0" applyAlignment="0" applyProtection="0"/>
    <xf numFmtId="164" fontId="46" fillId="44" borderId="0" applyNumberFormat="0" applyBorder="0" applyAlignment="0" applyProtection="0"/>
    <xf numFmtId="164" fontId="46" fillId="44" borderId="0" applyNumberFormat="0" applyBorder="0" applyAlignment="0" applyProtection="0"/>
    <xf numFmtId="0" fontId="46" fillId="51" borderId="0" applyNumberFormat="0" applyBorder="0" applyAlignment="0" applyProtection="0"/>
    <xf numFmtId="164" fontId="46" fillId="51" borderId="0" applyNumberFormat="0" applyBorder="0" applyAlignment="0" applyProtection="0"/>
    <xf numFmtId="164" fontId="46" fillId="51" borderId="0" applyNumberFormat="0" applyBorder="0" applyAlignment="0" applyProtection="0"/>
    <xf numFmtId="164" fontId="46" fillId="51" borderId="0" applyNumberFormat="0" applyBorder="0" applyAlignment="0" applyProtection="0"/>
    <xf numFmtId="164" fontId="46" fillId="51" borderId="0" applyNumberFormat="0" applyBorder="0" applyAlignment="0" applyProtection="0"/>
    <xf numFmtId="0" fontId="49" fillId="51" borderId="0" applyNumberFormat="0" applyBorder="0" applyAlignment="0" applyProtection="0"/>
    <xf numFmtId="164" fontId="49" fillId="51" borderId="0" applyNumberFormat="0" applyBorder="0" applyAlignment="0" applyProtection="0"/>
    <xf numFmtId="164" fontId="49" fillId="51" borderId="0" applyNumberFormat="0" applyBorder="0" applyAlignment="0" applyProtection="0"/>
    <xf numFmtId="164" fontId="49" fillId="51" borderId="0" applyNumberFormat="0" applyBorder="0" applyAlignment="0" applyProtection="0"/>
    <xf numFmtId="164" fontId="49" fillId="51" borderId="0" applyNumberFormat="0" applyBorder="0" applyAlignment="0" applyProtection="0"/>
    <xf numFmtId="164" fontId="49" fillId="50" borderId="0" applyNumberFormat="0" applyBorder="0" applyAlignment="0" applyProtection="0"/>
    <xf numFmtId="164" fontId="49" fillId="50" borderId="0" applyNumberFormat="0" applyBorder="0" applyAlignment="0" applyProtection="0"/>
    <xf numFmtId="0" fontId="49" fillId="50" borderId="0" applyNumberFormat="0" applyBorder="0" applyAlignment="0" applyProtection="0"/>
    <xf numFmtId="164" fontId="49" fillId="50" borderId="0" applyNumberFormat="0" applyBorder="0" applyAlignment="0" applyProtection="0"/>
    <xf numFmtId="164" fontId="49" fillId="50" borderId="0" applyNumberFormat="0" applyBorder="0" applyAlignment="0" applyProtection="0"/>
    <xf numFmtId="0" fontId="49" fillId="50" borderId="0" applyNumberFormat="0" applyBorder="0" applyAlignment="0" applyProtection="0"/>
    <xf numFmtId="213" fontId="53" fillId="0" borderId="0" applyFont="0" applyFill="0" applyBorder="0" applyAlignment="0" applyProtection="0"/>
    <xf numFmtId="214" fontId="53" fillId="0" borderId="0" applyFont="0" applyFill="0" applyBorder="0" applyAlignment="0" applyProtection="0"/>
    <xf numFmtId="215" fontId="9" fillId="0" borderId="0" applyFont="0" applyFill="0" applyBorder="0" applyAlignment="0" applyProtection="0"/>
    <xf numFmtId="0" fontId="42" fillId="0" borderId="0" applyNumberFormat="0" applyFont="0" applyFill="0" applyBorder="0" applyProtection="0">
      <alignment horizontal="centerContinuous"/>
    </xf>
    <xf numFmtId="216" fontId="43" fillId="52" borderId="10">
      <alignment horizontal="center" vertical="center"/>
    </xf>
    <xf numFmtId="217" fontId="12" fillId="0" borderId="11"/>
    <xf numFmtId="218" fontId="12" fillId="0" borderId="12"/>
    <xf numFmtId="218" fontId="12" fillId="0" borderId="12"/>
    <xf numFmtId="0" fontId="16" fillId="0" borderId="0" applyFont="0" applyFill="0" applyBorder="0" applyAlignment="0" applyProtection="0"/>
    <xf numFmtId="219" fontId="9" fillId="0" borderId="0" applyFont="0" applyFill="0" applyBorder="0" applyAlignment="0" applyProtection="0"/>
    <xf numFmtId="0" fontId="9" fillId="0" borderId="0"/>
    <xf numFmtId="218" fontId="12" fillId="0" borderId="13" applyBorder="0"/>
    <xf numFmtId="10" fontId="9" fillId="53" borderId="0" applyFont="0" applyBorder="0" applyAlignment="0">
      <protection locked="0"/>
    </xf>
    <xf numFmtId="220" fontId="9" fillId="53" borderId="0" applyBorder="0" applyAlignment="0">
      <protection locked="0"/>
    </xf>
    <xf numFmtId="0" fontId="54" fillId="0" borderId="0"/>
    <xf numFmtId="0" fontId="9" fillId="0" borderId="0">
      <alignment horizontal="right"/>
    </xf>
    <xf numFmtId="14" fontId="30" fillId="54" borderId="14" applyNumberFormat="0" applyFont="0" applyBorder="0" applyAlignment="0" applyProtection="0">
      <alignment horizontal="center" vertical="center"/>
    </xf>
    <xf numFmtId="38" fontId="55" fillId="55" borderId="15">
      <alignment horizontal="center"/>
    </xf>
    <xf numFmtId="0" fontId="16" fillId="0" borderId="0">
      <alignment horizontal="center" wrapText="1"/>
      <protection locked="0"/>
    </xf>
    <xf numFmtId="0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164" fontId="56" fillId="0" borderId="0" applyNumberFormat="0" applyFill="0" applyBorder="0" applyAlignment="0" applyProtection="0"/>
    <xf numFmtId="0" fontId="57" fillId="0" borderId="16">
      <protection hidden="1"/>
    </xf>
    <xf numFmtId="0" fontId="51" fillId="39" borderId="17"/>
    <xf numFmtId="205" fontId="23" fillId="0" borderId="0" applyFont="0" applyFill="0" applyBorder="0" applyAlignment="0" applyProtection="0"/>
    <xf numFmtId="221" fontId="58" fillId="39" borderId="17" applyBorder="0"/>
    <xf numFmtId="222" fontId="51" fillId="39" borderId="17">
      <alignment horizontal="center"/>
      <protection locked="0"/>
    </xf>
    <xf numFmtId="0" fontId="59" fillId="0" borderId="12" applyFont="0">
      <alignment horizontal="centerContinuous"/>
    </xf>
    <xf numFmtId="0" fontId="59" fillId="0" borderId="12" applyFont="0">
      <alignment horizontal="centerContinuous"/>
    </xf>
    <xf numFmtId="38" fontId="10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9" fillId="0" borderId="0"/>
    <xf numFmtId="0" fontId="9" fillId="55" borderId="0"/>
    <xf numFmtId="0" fontId="60" fillId="0" borderId="0"/>
    <xf numFmtId="9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212" fontId="24" fillId="0" borderId="18"/>
    <xf numFmtId="212" fontId="24" fillId="0" borderId="18"/>
    <xf numFmtId="212" fontId="24" fillId="0" borderId="18"/>
    <xf numFmtId="212" fontId="24" fillId="0" borderId="18"/>
    <xf numFmtId="212" fontId="24" fillId="0" borderId="18"/>
    <xf numFmtId="212" fontId="24" fillId="0" borderId="18"/>
    <xf numFmtId="212" fontId="24" fillId="0" borderId="18"/>
    <xf numFmtId="212" fontId="24" fillId="0" borderId="18"/>
    <xf numFmtId="212" fontId="24" fillId="0" borderId="18"/>
    <xf numFmtId="212" fontId="24" fillId="0" borderId="18"/>
    <xf numFmtId="212" fontId="24" fillId="0" borderId="18"/>
    <xf numFmtId="212" fontId="24" fillId="0" borderId="18"/>
    <xf numFmtId="212" fontId="24" fillId="0" borderId="18"/>
    <xf numFmtId="212" fontId="24" fillId="0" borderId="18"/>
    <xf numFmtId="212" fontId="24" fillId="0" borderId="18"/>
    <xf numFmtId="212" fontId="24" fillId="0" borderId="18"/>
    <xf numFmtId="0" fontId="9" fillId="0" borderId="0"/>
    <xf numFmtId="0" fontId="20" fillId="0" borderId="0"/>
    <xf numFmtId="0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63" fillId="56" borderId="0" applyNumberFormat="0" applyBorder="0" applyAlignment="0">
      <protection hidden="1"/>
    </xf>
    <xf numFmtId="0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164" fontId="64" fillId="0" borderId="0" applyNumberFormat="0" applyFill="0" applyBorder="0" applyAlignment="0" applyProtection="0"/>
    <xf numFmtId="4" fontId="65" fillId="57" borderId="0">
      <alignment horizontal="centerContinuous"/>
    </xf>
    <xf numFmtId="1" fontId="66" fillId="0" borderId="0" applyFill="0" applyBorder="0" applyProtection="0">
      <alignment horizontal="right" wrapText="1"/>
      <protection locked="0"/>
    </xf>
    <xf numFmtId="223" fontId="67" fillId="0" borderId="0" applyFill="0" applyBorder="0" applyProtection="0">
      <alignment horizontal="right"/>
      <protection locked="0"/>
    </xf>
    <xf numFmtId="0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164" fontId="68" fillId="0" borderId="0" applyNumberFormat="0" applyFill="0" applyBorder="0" applyAlignment="0" applyProtection="0"/>
    <xf numFmtId="0" fontId="18" fillId="58" borderId="0" applyNumberFormat="0" applyFill="0" applyBorder="0" applyAlignment="0" applyProtection="0">
      <protection locked="0"/>
    </xf>
    <xf numFmtId="164" fontId="18" fillId="58" borderId="0" applyNumberFormat="0" applyFill="0" applyBorder="0" applyAlignment="0" applyProtection="0">
      <protection locked="0"/>
    </xf>
    <xf numFmtId="164" fontId="18" fillId="58" borderId="0" applyNumberFormat="0" applyFill="0" applyBorder="0" applyAlignment="0" applyProtection="0">
      <protection locked="0"/>
    </xf>
    <xf numFmtId="164" fontId="18" fillId="58" borderId="0" applyNumberFormat="0" applyFill="0" applyBorder="0" applyAlignment="0" applyProtection="0">
      <protection locked="0"/>
    </xf>
    <xf numFmtId="164" fontId="18" fillId="58" borderId="0" applyNumberFormat="0" applyFill="0" applyBorder="0" applyAlignment="0" applyProtection="0">
      <protection locked="0"/>
    </xf>
    <xf numFmtId="224" fontId="10" fillId="0" borderId="0" applyNumberFormat="0" applyFont="0" applyAlignment="0"/>
    <xf numFmtId="225" fontId="69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11" fillId="39" borderId="0" applyNumberFormat="0" applyFill="0" applyBorder="0" applyAlignment="0" applyProtection="0">
      <alignment horizontal="center"/>
    </xf>
    <xf numFmtId="0" fontId="70" fillId="0" borderId="0" applyNumberFormat="0" applyFill="0" applyBorder="0" applyProtection="0">
      <protection locked="0"/>
    </xf>
    <xf numFmtId="223" fontId="71" fillId="0" borderId="0">
      <protection locked="0"/>
    </xf>
    <xf numFmtId="226" fontId="51" fillId="0" borderId="0"/>
    <xf numFmtId="0" fontId="51" fillId="0" borderId="0"/>
    <xf numFmtId="0" fontId="20" fillId="0" borderId="0"/>
    <xf numFmtId="0" fontId="53" fillId="0" borderId="0" applyNumberFormat="0" applyFill="0" applyBorder="0" applyAlignment="0" applyProtection="0"/>
    <xf numFmtId="0" fontId="59" fillId="0" borderId="12" applyNumberFormat="0" applyFill="0" applyAlignment="0" applyProtection="0"/>
    <xf numFmtId="37" fontId="43" fillId="59" borderId="19">
      <alignment horizontal="left"/>
    </xf>
    <xf numFmtId="212" fontId="72" fillId="0" borderId="0">
      <alignment vertical="top"/>
    </xf>
    <xf numFmtId="212" fontId="9" fillId="0" borderId="0">
      <alignment vertical="top"/>
    </xf>
    <xf numFmtId="37" fontId="30" fillId="59" borderId="20"/>
    <xf numFmtId="185" fontId="73" fillId="0" borderId="0"/>
    <xf numFmtId="0" fontId="74" fillId="58" borderId="11" applyNumberFormat="0" applyFill="0" applyBorder="0" applyAlignment="0" applyProtection="0">
      <protection locked="0"/>
    </xf>
    <xf numFmtId="164" fontId="74" fillId="58" borderId="11" applyNumberFormat="0" applyFill="0" applyBorder="0" applyAlignment="0" applyProtection="0">
      <protection locked="0"/>
    </xf>
    <xf numFmtId="164" fontId="74" fillId="58" borderId="11" applyNumberFormat="0" applyFill="0" applyBorder="0" applyAlignment="0" applyProtection="0">
      <protection locked="0"/>
    </xf>
    <xf numFmtId="164" fontId="74" fillId="58" borderId="11" applyNumberFormat="0" applyFill="0" applyBorder="0" applyAlignment="0" applyProtection="0">
      <protection locked="0"/>
    </xf>
    <xf numFmtId="164" fontId="74" fillId="58" borderId="11" applyNumberFormat="0" applyFill="0" applyBorder="0" applyAlignment="0" applyProtection="0">
      <protection locked="0"/>
    </xf>
    <xf numFmtId="164" fontId="74" fillId="58" borderId="11" applyNumberFormat="0" applyFill="0" applyBorder="0" applyAlignment="0" applyProtection="0">
      <protection locked="0"/>
    </xf>
    <xf numFmtId="0" fontId="73" fillId="0" borderId="0">
      <alignment vertical="center"/>
    </xf>
    <xf numFmtId="227" fontId="75" fillId="0" borderId="21"/>
    <xf numFmtId="212" fontId="76" fillId="0" borderId="0">
      <alignment horizontal="left"/>
    </xf>
    <xf numFmtId="0" fontId="77" fillId="13" borderId="0" applyNumberFormat="0" applyBorder="0" applyAlignment="0" applyProtection="0"/>
    <xf numFmtId="164" fontId="77" fillId="13" borderId="0" applyNumberFormat="0" applyBorder="0" applyAlignment="0" applyProtection="0"/>
    <xf numFmtId="164" fontId="77" fillId="13" borderId="0" applyNumberFormat="0" applyBorder="0" applyAlignment="0" applyProtection="0"/>
    <xf numFmtId="164" fontId="77" fillId="13" borderId="0" applyNumberFormat="0" applyBorder="0" applyAlignment="0" applyProtection="0"/>
    <xf numFmtId="164" fontId="77" fillId="13" borderId="0" applyNumberFormat="0" applyBorder="0" applyAlignment="0" applyProtection="0"/>
    <xf numFmtId="0" fontId="3" fillId="2" borderId="22" applyNumberFormat="0" applyAlignment="0" applyProtection="0"/>
    <xf numFmtId="0" fontId="16" fillId="0" borderId="6" applyNumberFormat="0" applyFont="0" applyFill="0" applyAlignment="0" applyProtection="0"/>
    <xf numFmtId="164" fontId="16" fillId="0" borderId="6" applyNumberFormat="0" applyFont="0" applyFill="0" applyAlignment="0" applyProtection="0"/>
    <xf numFmtId="164" fontId="16" fillId="0" borderId="6" applyNumberFormat="0" applyFont="0" applyFill="0" applyAlignment="0" applyProtection="0"/>
    <xf numFmtId="164" fontId="16" fillId="0" borderId="6" applyNumberFormat="0" applyFont="0" applyFill="0" applyAlignment="0" applyProtection="0"/>
    <xf numFmtId="164" fontId="16" fillId="0" borderId="6" applyNumberFormat="0" applyFont="0" applyFill="0" applyAlignment="0" applyProtection="0"/>
    <xf numFmtId="0" fontId="16" fillId="0" borderId="23" applyNumberFormat="0" applyFont="0" applyFill="0" applyAlignment="0" applyProtection="0"/>
    <xf numFmtId="0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164" fontId="16" fillId="0" borderId="23" applyNumberFormat="0" applyFont="0" applyFill="0" applyAlignment="0" applyProtection="0"/>
    <xf numFmtId="0" fontId="78" fillId="0" borderId="12" applyNumberFormat="0" applyFont="0" applyFill="0" applyAlignment="0" applyProtection="0"/>
    <xf numFmtId="0" fontId="19" fillId="0" borderId="6" applyNumberFormat="0" applyFill="0" applyAlignment="0" applyProtection="0">
      <alignment horizontal="center"/>
    </xf>
    <xf numFmtId="0" fontId="79" fillId="0" borderId="24" applyFill="0" applyProtection="0">
      <alignment horizontal="right"/>
    </xf>
    <xf numFmtId="0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164" fontId="79" fillId="0" borderId="24" applyFill="0" applyProtection="0">
      <alignment horizontal="right"/>
    </xf>
    <xf numFmtId="228" fontId="19" fillId="0" borderId="12" applyFill="0" applyAlignment="0" applyProtection="0">
      <alignment horizontal="center"/>
    </xf>
    <xf numFmtId="0" fontId="60" fillId="0" borderId="25"/>
    <xf numFmtId="0" fontId="9" fillId="59" borderId="8" applyNumberFormat="0" applyBorder="0"/>
    <xf numFmtId="49" fontId="80" fillId="0" borderId="0" applyFont="0" applyFill="0" applyBorder="0" applyAlignment="0" applyProtection="0">
      <alignment horizontal="left"/>
    </xf>
    <xf numFmtId="229" fontId="17" fillId="0" borderId="0" applyAlignment="0" applyProtection="0"/>
    <xf numFmtId="10" fontId="81" fillId="60" borderId="26" applyNumberFormat="0" applyFont="0" applyBorder="0" applyAlignment="0" applyProtection="0">
      <alignment horizontal="left"/>
    </xf>
    <xf numFmtId="205" fontId="10" fillId="0" borderId="0" applyFill="0" applyBorder="0" applyAlignment="0" applyProtection="0"/>
    <xf numFmtId="49" fontId="10" fillId="0" borderId="0" applyNumberFormat="0" applyAlignment="0" applyProtection="0">
      <alignment horizontal="left"/>
    </xf>
    <xf numFmtId="49" fontId="82" fillId="0" borderId="27" applyNumberFormat="0" applyAlignment="0" applyProtection="0">
      <alignment horizontal="left" wrapText="1"/>
    </xf>
    <xf numFmtId="49" fontId="82" fillId="0" borderId="0" applyNumberFormat="0" applyAlignment="0" applyProtection="0">
      <alignment horizontal="left" wrapText="1"/>
    </xf>
    <xf numFmtId="49" fontId="83" fillId="0" borderId="0" applyAlignment="0" applyProtection="0">
      <alignment horizontal="left"/>
    </xf>
    <xf numFmtId="230" fontId="84" fillId="0" borderId="0" applyFont="0" applyFill="0" applyBorder="0" applyAlignment="0" applyProtection="0"/>
    <xf numFmtId="0" fontId="20" fillId="0" borderId="12">
      <alignment horizontal="centerContinuous"/>
    </xf>
    <xf numFmtId="0" fontId="9" fillId="0" borderId="6" applyBorder="0">
      <alignment horizontal="centerContinuous"/>
    </xf>
    <xf numFmtId="0" fontId="77" fillId="13" borderId="0" applyNumberFormat="0" applyBorder="0" applyAlignment="0" applyProtection="0"/>
    <xf numFmtId="0" fontId="77" fillId="19" borderId="0" applyNumberFormat="0" applyBorder="0" applyAlignment="0" applyProtection="0"/>
    <xf numFmtId="0" fontId="8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0" fillId="0" borderId="0">
      <alignment horizontal="right"/>
    </xf>
    <xf numFmtId="0" fontId="60" fillId="0" borderId="0">
      <alignment horizontal="right"/>
    </xf>
    <xf numFmtId="0" fontId="86" fillId="0" borderId="0"/>
    <xf numFmtId="0" fontId="60" fillId="0" borderId="0">
      <alignment horizontal="right"/>
    </xf>
    <xf numFmtId="0" fontId="60" fillId="0" borderId="0">
      <alignment horizontal="right"/>
    </xf>
    <xf numFmtId="0" fontId="60" fillId="0" borderId="0">
      <alignment horizontal="right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31" fontId="12" fillId="0" borderId="0"/>
    <xf numFmtId="0" fontId="9" fillId="0" borderId="0"/>
    <xf numFmtId="37" fontId="20" fillId="0" borderId="0">
      <alignment horizontal="center"/>
    </xf>
    <xf numFmtId="232" fontId="16" fillId="0" borderId="0"/>
    <xf numFmtId="233" fontId="87" fillId="0" borderId="0">
      <protection locked="0"/>
    </xf>
    <xf numFmtId="233" fontId="87" fillId="0" borderId="0">
      <protection locked="0"/>
    </xf>
    <xf numFmtId="14" fontId="30" fillId="52" borderId="28" applyBorder="0" applyAlignment="0">
      <alignment horizontal="center" vertical="center"/>
    </xf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30" fillId="61" borderId="28" applyNumberFormat="0" applyBorder="0" applyAlignment="0">
      <alignment horizontal="center" vertical="center"/>
    </xf>
    <xf numFmtId="0" fontId="90" fillId="0" borderId="0" applyNumberFormat="0" applyFill="0" applyBorder="0" applyAlignment="0" applyProtection="0"/>
    <xf numFmtId="164" fontId="90" fillId="0" borderId="0" applyNumberFormat="0" applyFill="0" applyBorder="0" applyAlignment="0" applyProtection="0"/>
    <xf numFmtId="164" fontId="90" fillId="0" borderId="0" applyNumberFormat="0" applyFill="0" applyBorder="0" applyAlignment="0" applyProtection="0"/>
    <xf numFmtId="164" fontId="90" fillId="0" borderId="0" applyNumberFormat="0" applyFill="0" applyBorder="0" applyAlignment="0" applyProtection="0"/>
    <xf numFmtId="164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64" fontId="91" fillId="0" borderId="0" applyNumberFormat="0" applyFill="0" applyBorder="0" applyAlignment="0" applyProtection="0"/>
    <xf numFmtId="164" fontId="91" fillId="0" borderId="0" applyNumberFormat="0" applyFill="0" applyBorder="0" applyAlignment="0" applyProtection="0"/>
    <xf numFmtId="164" fontId="91" fillId="0" borderId="0" applyNumberFormat="0" applyFill="0" applyBorder="0" applyAlignment="0" applyProtection="0"/>
    <xf numFmtId="164" fontId="91" fillId="0" borderId="0" applyNumberFormat="0" applyFill="0" applyBorder="0" applyAlignment="0" applyProtection="0"/>
    <xf numFmtId="0" fontId="59" fillId="0" borderId="0"/>
    <xf numFmtId="37" fontId="92" fillId="54" borderId="0" applyNumberFormat="0" applyFont="0" applyBorder="0" applyAlignment="0"/>
    <xf numFmtId="37" fontId="9" fillId="62" borderId="0" applyNumberFormat="0" applyFont="0" applyBorder="0" applyAlignment="0"/>
    <xf numFmtId="37" fontId="10" fillId="54" borderId="29" applyNumberFormat="0" applyBorder="0" applyAlignment="0"/>
    <xf numFmtId="234" fontId="10" fillId="0" borderId="30" applyNumberFormat="0" applyFont="0" applyFill="0" applyBorder="0" applyAlignment="0" applyProtection="0"/>
    <xf numFmtId="37" fontId="81" fillId="58" borderId="12" applyFill="0" applyBorder="0"/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3" fontId="51" fillId="0" borderId="1">
      <alignment horizontal="center"/>
    </xf>
    <xf numFmtId="0" fontId="17" fillId="0" borderId="0"/>
    <xf numFmtId="39" fontId="93" fillId="0" borderId="0" applyFill="0" applyBorder="0" applyAlignment="0"/>
    <xf numFmtId="235" fontId="94" fillId="0" borderId="0" applyFill="0" applyBorder="0" applyAlignment="0"/>
    <xf numFmtId="20" fontId="95" fillId="0" borderId="0" applyFill="0" applyBorder="0" applyAlignment="0"/>
    <xf numFmtId="0" fontId="9" fillId="0" borderId="0" applyFill="0" applyBorder="0" applyAlignment="0"/>
    <xf numFmtId="0" fontId="9" fillId="0" borderId="0" applyFill="0" applyBorder="0" applyAlignment="0"/>
    <xf numFmtId="20" fontId="95" fillId="0" borderId="0" applyFill="0" applyBorder="0" applyAlignment="0"/>
    <xf numFmtId="0" fontId="9" fillId="0" borderId="0" applyFill="0" applyBorder="0" applyAlignment="0"/>
    <xf numFmtId="235" fontId="94" fillId="0" borderId="0" applyFill="0" applyBorder="0" applyAlignment="0"/>
    <xf numFmtId="3" fontId="51" fillId="0" borderId="1">
      <alignment horizontal="center"/>
    </xf>
    <xf numFmtId="38" fontId="9" fillId="59" borderId="17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0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236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236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236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0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164" fontId="96" fillId="55" borderId="31" applyNumberForma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37" fontId="97" fillId="63" borderId="0" applyNumberFormat="0" applyFont="0" applyBorder="0" applyAlignment="0">
      <protection locked="0"/>
    </xf>
    <xf numFmtId="0" fontId="98" fillId="0" borderId="0"/>
    <xf numFmtId="0" fontId="99" fillId="64" borderId="32" applyNumberFormat="0" applyAlignment="0" applyProtection="0"/>
    <xf numFmtId="0" fontId="99" fillId="65" borderId="32" applyNumberFormat="0" applyAlignment="0" applyProtection="0"/>
    <xf numFmtId="0" fontId="100" fillId="0" borderId="33" applyNumberFormat="0" applyFill="0" applyAlignment="0" applyProtection="0"/>
    <xf numFmtId="0" fontId="100" fillId="0" borderId="33" applyNumberFormat="0" applyFill="0" applyAlignment="0" applyProtection="0"/>
    <xf numFmtId="0" fontId="99" fillId="64" borderId="32" applyNumberFormat="0" applyAlignment="0" applyProtection="0"/>
    <xf numFmtId="164" fontId="99" fillId="64" borderId="32" applyNumberFormat="0" applyAlignment="0" applyProtection="0"/>
    <xf numFmtId="164" fontId="99" fillId="64" borderId="32" applyNumberFormat="0" applyAlignment="0" applyProtection="0"/>
    <xf numFmtId="164" fontId="99" fillId="64" borderId="32" applyNumberFormat="0" applyAlignment="0" applyProtection="0"/>
    <xf numFmtId="164" fontId="99" fillId="64" borderId="32" applyNumberFormat="0" applyAlignment="0" applyProtection="0"/>
    <xf numFmtId="0" fontId="100" fillId="0" borderId="33" applyNumberFormat="0" applyFill="0" applyAlignment="0" applyProtection="0"/>
    <xf numFmtId="164" fontId="100" fillId="0" borderId="33" applyNumberFormat="0" applyFill="0" applyAlignment="0" applyProtection="0"/>
    <xf numFmtId="164" fontId="100" fillId="0" borderId="33" applyNumberFormat="0" applyFill="0" applyAlignment="0" applyProtection="0"/>
    <xf numFmtId="164" fontId="100" fillId="0" borderId="33" applyNumberFormat="0" applyFill="0" applyAlignment="0" applyProtection="0"/>
    <xf numFmtId="164" fontId="100" fillId="0" borderId="33" applyNumberFormat="0" applyFill="0" applyAlignment="0" applyProtection="0"/>
    <xf numFmtId="0" fontId="42" fillId="0" borderId="0" applyNumberFormat="0" applyFont="0" applyFill="0" applyBorder="0" applyProtection="0">
      <alignment horizontal="center"/>
    </xf>
    <xf numFmtId="0" fontId="45" fillId="0" borderId="0" applyFill="0" applyBorder="0" applyProtection="0">
      <alignment horizontal="center"/>
      <protection locked="0"/>
    </xf>
    <xf numFmtId="0" fontId="12" fillId="0" borderId="0" applyNumberFormat="0" applyFont="0" applyFill="0" applyBorder="0" applyProtection="0">
      <alignment horizontal="center" vertical="center" wrapText="1"/>
    </xf>
    <xf numFmtId="164" fontId="12" fillId="0" borderId="0" applyNumberFormat="0" applyFont="0" applyFill="0" applyBorder="0" applyProtection="0">
      <alignment horizontal="center" vertical="center" wrapText="1"/>
    </xf>
    <xf numFmtId="164" fontId="12" fillId="0" borderId="0" applyNumberFormat="0" applyFont="0" applyFill="0" applyBorder="0" applyProtection="0">
      <alignment horizontal="center" vertical="center" wrapText="1"/>
    </xf>
    <xf numFmtId="164" fontId="12" fillId="0" borderId="0" applyNumberFormat="0" applyFont="0" applyFill="0" applyBorder="0" applyProtection="0">
      <alignment horizontal="center" vertical="center" wrapText="1"/>
    </xf>
    <xf numFmtId="164" fontId="12" fillId="0" borderId="0" applyNumberFormat="0" applyFont="0" applyFill="0" applyBorder="0" applyProtection="0">
      <alignment horizontal="center" vertical="center" wrapText="1"/>
    </xf>
    <xf numFmtId="238" fontId="9" fillId="0" borderId="5" applyFont="0" applyFill="0" applyBorder="0" applyProtection="0">
      <alignment horizontal="right"/>
    </xf>
    <xf numFmtId="238" fontId="9" fillId="0" borderId="5" applyFont="0" applyFill="0" applyBorder="0" applyProtection="0">
      <alignment horizontal="right"/>
    </xf>
    <xf numFmtId="238" fontId="9" fillId="0" borderId="5" applyFont="0" applyFill="0" applyBorder="0" applyProtection="0">
      <alignment horizontal="right"/>
    </xf>
    <xf numFmtId="238" fontId="9" fillId="0" borderId="5" applyFont="0" applyFill="0" applyBorder="0" applyProtection="0">
      <alignment horizontal="right"/>
    </xf>
    <xf numFmtId="238" fontId="9" fillId="0" borderId="5" applyFont="0" applyFill="0" applyBorder="0" applyProtection="0">
      <alignment horizontal="right"/>
    </xf>
    <xf numFmtId="238" fontId="9" fillId="0" borderId="5" applyFont="0" applyFill="0" applyBorder="0" applyProtection="0">
      <alignment horizontal="right"/>
    </xf>
    <xf numFmtId="238" fontId="9" fillId="0" borderId="5" applyFont="0" applyFill="0" applyBorder="0" applyProtection="0">
      <alignment horizontal="right"/>
    </xf>
    <xf numFmtId="238" fontId="9" fillId="0" borderId="5" applyFont="0" applyFill="0" applyBorder="0" applyProtection="0">
      <alignment horizontal="right"/>
    </xf>
    <xf numFmtId="1" fontId="101" fillId="0" borderId="0"/>
    <xf numFmtId="0" fontId="64" fillId="0" borderId="0"/>
    <xf numFmtId="38" fontId="9" fillId="0" borderId="34"/>
    <xf numFmtId="0" fontId="99" fillId="64" borderId="32" applyNumberFormat="0" applyAlignment="0" applyProtection="0"/>
    <xf numFmtId="164" fontId="99" fillId="64" borderId="32" applyNumberFormat="0" applyAlignment="0" applyProtection="0"/>
    <xf numFmtId="164" fontId="99" fillId="64" borderId="32" applyNumberFormat="0" applyAlignment="0" applyProtection="0"/>
    <xf numFmtId="0" fontId="99" fillId="64" borderId="32" applyNumberFormat="0" applyAlignment="0" applyProtection="0"/>
    <xf numFmtId="164" fontId="99" fillId="64" borderId="32" applyNumberFormat="0" applyAlignment="0" applyProtection="0"/>
    <xf numFmtId="164" fontId="99" fillId="64" borderId="32" applyNumberFormat="0" applyAlignment="0" applyProtection="0"/>
    <xf numFmtId="0" fontId="102" fillId="0" borderId="0" applyNumberFormat="0" applyFill="0" applyBorder="0" applyAlignment="0" applyProtection="0">
      <alignment vertical="top"/>
      <protection locked="0"/>
    </xf>
    <xf numFmtId="1" fontId="103" fillId="0" borderId="0">
      <protection locked="0"/>
    </xf>
    <xf numFmtId="0" fontId="20" fillId="0" borderId="0"/>
    <xf numFmtId="0" fontId="1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12" applyNumberFormat="0" applyFill="0" applyBorder="0" applyAlignment="0" applyProtection="0">
      <alignment horizontal="center"/>
    </xf>
    <xf numFmtId="0" fontId="23" fillId="0" borderId="0">
      <alignment horizontal="center" wrapText="1"/>
      <protection hidden="1"/>
    </xf>
    <xf numFmtId="0" fontId="44" fillId="0" borderId="35" applyFill="0" applyBorder="0">
      <alignment horizontal="center"/>
    </xf>
    <xf numFmtId="0" fontId="107" fillId="0" borderId="0" applyNumberFormat="0" applyFill="0" applyBorder="0" applyProtection="0">
      <alignment horizontal="right"/>
    </xf>
    <xf numFmtId="164" fontId="107" fillId="0" borderId="0" applyNumberFormat="0" applyFill="0" applyBorder="0" applyProtection="0">
      <alignment horizontal="right"/>
    </xf>
    <xf numFmtId="164" fontId="107" fillId="0" borderId="0" applyNumberFormat="0" applyFill="0" applyBorder="0" applyProtection="0">
      <alignment horizontal="right"/>
    </xf>
    <xf numFmtId="164" fontId="107" fillId="0" borderId="0" applyNumberFormat="0" applyFill="0" applyBorder="0" applyProtection="0">
      <alignment horizontal="right"/>
    </xf>
    <xf numFmtId="164" fontId="107" fillId="0" borderId="0" applyNumberFormat="0" applyFill="0" applyBorder="0" applyProtection="0">
      <alignment horizontal="right"/>
    </xf>
    <xf numFmtId="0" fontId="10" fillId="0" borderId="0" applyBorder="0"/>
    <xf numFmtId="0" fontId="108" fillId="66" borderId="0" applyAlignment="0"/>
    <xf numFmtId="0" fontId="109" fillId="67" borderId="0" applyFont="0" applyBorder="0" applyAlignment="0">
      <alignment horizontal="center"/>
    </xf>
    <xf numFmtId="164" fontId="109" fillId="67" borderId="0" applyFont="0" applyBorder="0" applyAlignment="0">
      <alignment horizontal="center"/>
    </xf>
    <xf numFmtId="164" fontId="109" fillId="67" borderId="0" applyFont="0" applyBorder="0" applyAlignment="0">
      <alignment horizontal="center"/>
    </xf>
    <xf numFmtId="164" fontId="109" fillId="67" borderId="0" applyFont="0" applyBorder="0" applyAlignment="0">
      <alignment horizontal="center"/>
    </xf>
    <xf numFmtId="164" fontId="109" fillId="67" borderId="0" applyFont="0" applyBorder="0" applyAlignment="0">
      <alignment horizontal="center"/>
    </xf>
    <xf numFmtId="164" fontId="109" fillId="68" borderId="0" applyFont="0" applyBorder="0" applyAlignment="0">
      <alignment horizontal="center"/>
    </xf>
    <xf numFmtId="3" fontId="110" fillId="0" borderId="0" applyFont="0" applyFill="0" applyBorder="0" applyAlignment="0" applyProtection="0"/>
    <xf numFmtId="239" fontId="110" fillId="0" borderId="0" applyFont="0" applyFill="0" applyBorder="0" applyAlignment="0" applyProtection="0"/>
    <xf numFmtId="4" fontId="35" fillId="0" borderId="0">
      <protection locked="0"/>
    </xf>
    <xf numFmtId="0" fontId="21" fillId="0" borderId="36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240" fontId="12" fillId="0" borderId="0"/>
    <xf numFmtId="226" fontId="10" fillId="0" borderId="0" applyFont="0" applyFill="0" applyBorder="0" applyAlignment="0" applyProtection="0"/>
    <xf numFmtId="38" fontId="23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2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226" fontId="10" fillId="0" borderId="0" applyFont="0" applyFill="0" applyBorder="0" applyAlignment="0" applyProtection="0"/>
    <xf numFmtId="38" fontId="23" fillId="0" borderId="0" applyFont="0" applyFill="0" applyBorder="0" applyAlignment="0" applyProtection="0"/>
    <xf numFmtId="20" fontId="95" fillId="0" borderId="0" applyFont="0" applyFill="0" applyBorder="0" applyAlignment="0" applyProtection="0"/>
    <xf numFmtId="0" fontId="16" fillId="0" borderId="0" applyFont="0" applyFill="0" applyBorder="0" applyAlignment="0" applyProtection="0"/>
    <xf numFmtId="40" fontId="66" fillId="0" borderId="0" applyFont="0" applyFill="0" applyBorder="0" applyAlignment="0" applyProtection="0">
      <alignment horizontal="center"/>
    </xf>
    <xf numFmtId="241" fontId="66" fillId="0" borderId="0" applyFont="0" applyFill="0" applyBorder="0" applyAlignment="0" applyProtection="0">
      <alignment horizontal="center"/>
    </xf>
    <xf numFmtId="0" fontId="9" fillId="0" borderId="0" applyFont="0" applyFill="0" applyBorder="0" applyAlignment="0" applyProtection="0">
      <alignment horizontal="right"/>
    </xf>
    <xf numFmtId="0" fontId="9" fillId="0" borderId="0" applyFont="0" applyFill="0" applyBorder="0" applyAlignment="0" applyProtection="0"/>
    <xf numFmtId="0" fontId="97" fillId="0" borderId="0" applyFont="0" applyFill="0" applyBorder="0" applyAlignment="0" applyProtection="0">
      <alignment horizontal="right"/>
    </xf>
    <xf numFmtId="211" fontId="9" fillId="0" borderId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42" fontId="9" fillId="0" borderId="0" applyFont="0" applyFill="0" applyBorder="0" applyAlignment="0" applyProtection="0"/>
    <xf numFmtId="212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64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112" fillId="0" borderId="0" applyFont="0" applyFill="0" applyBorder="0" applyAlignment="0" applyProtection="0"/>
    <xf numFmtId="211" fontId="46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113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114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115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44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115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Protection="0">
      <alignment horizontal="right"/>
    </xf>
    <xf numFmtId="203" fontId="12" fillId="0" borderId="0"/>
    <xf numFmtId="185" fontId="10" fillId="0" borderId="0"/>
    <xf numFmtId="38" fontId="20" fillId="0" borderId="0" applyFill="0" applyBorder="0" applyProtection="0">
      <alignment horizontal="center"/>
    </xf>
    <xf numFmtId="39" fontId="116" fillId="0" borderId="0" applyFont="0" applyFill="0" applyBorder="0" applyAlignment="0" applyProtection="0"/>
    <xf numFmtId="211" fontId="9" fillId="0" borderId="0" applyFont="0" applyFill="0" applyBorder="0" applyAlignment="0" applyProtection="0"/>
    <xf numFmtId="3" fontId="9" fillId="0" borderId="0" applyFill="0" applyBorder="0" applyAlignment="0" applyProtection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117" fillId="0" borderId="0"/>
    <xf numFmtId="0" fontId="21" fillId="0" borderId="0"/>
    <xf numFmtId="0" fontId="21" fillId="0" borderId="0"/>
    <xf numFmtId="0" fontId="21" fillId="0" borderId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9" fillId="0" borderId="0" applyFill="0" applyBorder="0" applyAlignment="0" applyProtection="0"/>
    <xf numFmtId="3" fontId="110" fillId="0" borderId="0" applyFont="0" applyFill="0" applyBorder="0" applyAlignment="0" applyProtection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117" fillId="0" borderId="0"/>
    <xf numFmtId="0" fontId="52" fillId="0" borderId="0"/>
    <xf numFmtId="0" fontId="21" fillId="0" borderId="0"/>
    <xf numFmtId="0" fontId="118" fillId="69" borderId="0">
      <alignment horizontal="center" vertical="center" wrapText="1"/>
    </xf>
    <xf numFmtId="0" fontId="119" fillId="0" borderId="0" applyFill="0" applyBorder="0" applyAlignment="0" applyProtection="0">
      <protection locked="0"/>
    </xf>
    <xf numFmtId="0" fontId="120" fillId="0" borderId="0" applyFill="0" applyBorder="0">
      <alignment horizontal="left"/>
    </xf>
    <xf numFmtId="211" fontId="9" fillId="39" borderId="0" applyNumberFormat="0" applyFont="0" applyBorder="0" applyAlignment="0" applyProtection="0"/>
    <xf numFmtId="0" fontId="121" fillId="0" borderId="0">
      <alignment horizontal="left" vertical="center" indent="1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37" fontId="122" fillId="70" borderId="37">
      <alignment horizontal="right"/>
    </xf>
    <xf numFmtId="0" fontId="123" fillId="0" borderId="0" applyNumberFormat="0" applyAlignment="0">
      <alignment horizontal="left"/>
    </xf>
    <xf numFmtId="38" fontId="10" fillId="71" borderId="38"/>
    <xf numFmtId="38" fontId="43" fillId="72" borderId="38"/>
    <xf numFmtId="245" fontId="10" fillId="72" borderId="0"/>
    <xf numFmtId="246" fontId="124" fillId="0" borderId="0" applyFont="0" applyFill="0" applyBorder="0" applyAlignment="0" applyProtection="0">
      <alignment horizontal="right"/>
    </xf>
    <xf numFmtId="49" fontId="125" fillId="61" borderId="39" applyNumberFormat="0" applyBorder="0" applyAlignment="0">
      <alignment horizontal="left" vertical="center"/>
    </xf>
    <xf numFmtId="0" fontId="73" fillId="0" borderId="12">
      <alignment horizontal="centerContinuous" vertical="center"/>
    </xf>
    <xf numFmtId="0" fontId="73" fillId="0" borderId="0">
      <alignment horizontal="centerContinuous" vertical="center"/>
    </xf>
    <xf numFmtId="185" fontId="9" fillId="0" borderId="0" applyFill="0" applyBorder="0" applyAlignment="0" applyProtection="0">
      <alignment horizontal="left"/>
    </xf>
    <xf numFmtId="0" fontId="16" fillId="0" borderId="0">
      <alignment horizontal="centerContinuous" vertical="center"/>
    </xf>
    <xf numFmtId="247" fontId="9" fillId="0" borderId="0" applyFill="0" applyBorder="0">
      <alignment horizontal="right"/>
      <protection locked="0"/>
    </xf>
    <xf numFmtId="0" fontId="21" fillId="0" borderId="36"/>
    <xf numFmtId="248" fontId="35" fillId="0" borderId="0">
      <protection locked="0"/>
    </xf>
    <xf numFmtId="0" fontId="14" fillId="0" borderId="0" applyFont="0" applyFill="0" applyBorder="0" applyAlignment="0" applyProtection="0"/>
    <xf numFmtId="202" fontId="9" fillId="0" borderId="0">
      <alignment horizontal="right"/>
    </xf>
    <xf numFmtId="249" fontId="10" fillId="0" borderId="0" applyFont="0" applyFill="0" applyBorder="0" applyAlignment="0" applyProtection="0"/>
    <xf numFmtId="210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49" fontId="9" fillId="0" borderId="0" applyFont="0" applyFill="0" applyBorder="0" applyAlignment="0" applyProtection="0"/>
    <xf numFmtId="235" fontId="94" fillId="0" borderId="0" applyFont="0" applyFill="0" applyBorder="0" applyAlignment="0" applyProtection="0"/>
    <xf numFmtId="250" fontId="12" fillId="0" borderId="0" applyFont="0" applyFill="0" applyBorder="0" applyAlignment="0" applyProtection="0"/>
    <xf numFmtId="238" fontId="16" fillId="0" borderId="0" applyFont="0" applyFill="0" applyBorder="0" applyAlignment="0" applyProtection="0"/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38" fontId="126" fillId="0" borderId="40">
      <protection locked="0"/>
    </xf>
    <xf numFmtId="213" fontId="16" fillId="0" borderId="0" applyFont="0" applyFill="0" applyBorder="0" applyAlignment="0" applyProtection="0"/>
    <xf numFmtId="0" fontId="97" fillId="0" borderId="0" applyFont="0" applyFill="0" applyBorder="0" applyAlignment="0" applyProtection="0">
      <alignment horizontal="right"/>
    </xf>
    <xf numFmtId="251" fontId="115" fillId="0" borderId="0" applyFont="0" applyFill="0" applyBorder="0" applyAlignment="0" applyProtection="0"/>
    <xf numFmtId="251" fontId="115" fillId="0" borderId="0" applyFont="0" applyFill="0" applyBorder="0" applyAlignment="0" applyProtection="0"/>
    <xf numFmtId="251" fontId="9" fillId="0" borderId="0" applyFont="0" applyFill="0" applyBorder="0" applyAlignment="0" applyProtection="0"/>
    <xf numFmtId="251" fontId="9" fillId="0" borderId="0" applyFont="0" applyFill="0" applyBorder="0" applyAlignment="0" applyProtection="0"/>
    <xf numFmtId="44" fontId="46" fillId="0" borderId="0" applyFont="0" applyFill="0" applyBorder="0" applyAlignment="0" applyProtection="0"/>
    <xf numFmtId="251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252" fontId="115" fillId="0" borderId="0" applyFont="0" applyFill="0" applyBorder="0" applyAlignment="0" applyProtection="0"/>
    <xf numFmtId="248" fontId="35" fillId="0" borderId="0">
      <protection locked="0"/>
    </xf>
    <xf numFmtId="170" fontId="9" fillId="0" borderId="0" applyFill="0" applyBorder="0" applyAlignment="0" applyProtection="0"/>
    <xf numFmtId="170" fontId="9" fillId="0" borderId="0" applyFill="0" applyBorder="0" applyAlignment="0" applyProtection="0"/>
    <xf numFmtId="253" fontId="12" fillId="0" borderId="0" applyFont="0" applyFill="0" applyBorder="0" applyProtection="0">
      <alignment horizontal="right"/>
    </xf>
    <xf numFmtId="0" fontId="9" fillId="68" borderId="17"/>
    <xf numFmtId="0" fontId="20" fillId="0" borderId="0" applyFill="0" applyBorder="0" applyProtection="0">
      <alignment vertical="center"/>
    </xf>
    <xf numFmtId="252" fontId="56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254" fontId="127" fillId="0" borderId="0" applyFill="0" applyBorder="0">
      <alignment horizontal="right"/>
    </xf>
    <xf numFmtId="0" fontId="9" fillId="0" borderId="0" applyFont="0" applyFill="0" applyProtection="0">
      <alignment vertical="top"/>
    </xf>
    <xf numFmtId="164" fontId="9" fillId="0" borderId="0" applyFont="0" applyFill="0" applyProtection="0">
      <alignment vertical="top"/>
    </xf>
    <xf numFmtId="164" fontId="9" fillId="0" borderId="0" applyFont="0" applyFill="0" applyProtection="0">
      <alignment vertical="top"/>
    </xf>
    <xf numFmtId="164" fontId="9" fillId="0" borderId="0" applyFont="0" applyFill="0" applyProtection="0">
      <alignment vertical="top"/>
    </xf>
    <xf numFmtId="164" fontId="9" fillId="0" borderId="0" applyFont="0" applyFill="0" applyProtection="0">
      <alignment vertical="top"/>
    </xf>
    <xf numFmtId="238" fontId="128" fillId="0" borderId="0" applyNumberFormat="0" applyFill="0" applyBorder="0" applyAlignment="0"/>
    <xf numFmtId="0" fontId="10" fillId="59" borderId="0" applyNumberFormat="0" applyFont="0" applyBorder="0" applyAlignment="0" applyProtection="0">
      <protection locked="0"/>
    </xf>
    <xf numFmtId="0" fontId="35" fillId="0" borderId="0">
      <protection locked="0"/>
    </xf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5" fontId="45" fillId="0" borderId="0" applyFill="0" applyBorder="0" applyAlignment="0"/>
    <xf numFmtId="0" fontId="45" fillId="53" borderId="0" applyFont="0" applyFill="0" applyBorder="0" applyAlignment="0" applyProtection="0"/>
    <xf numFmtId="255" fontId="9" fillId="53" borderId="41" applyFont="0" applyFill="0" applyBorder="0" applyAlignment="0" applyProtection="0"/>
    <xf numFmtId="256" fontId="9" fillId="53" borderId="0" applyFont="0" applyFill="0" applyBorder="0" applyAlignment="0" applyProtection="0"/>
    <xf numFmtId="17" fontId="45" fillId="0" borderId="0" applyFill="0" applyBorder="0">
      <alignment horizontal="right"/>
    </xf>
    <xf numFmtId="257" fontId="9" fillId="0" borderId="12"/>
    <xf numFmtId="257" fontId="9" fillId="0" borderId="12"/>
    <xf numFmtId="257" fontId="9" fillId="0" borderId="12"/>
    <xf numFmtId="257" fontId="9" fillId="0" borderId="12"/>
    <xf numFmtId="257" fontId="9" fillId="0" borderId="12"/>
    <xf numFmtId="257" fontId="9" fillId="0" borderId="12"/>
    <xf numFmtId="257" fontId="9" fillId="0" borderId="12"/>
    <xf numFmtId="257" fontId="9" fillId="0" borderId="12"/>
    <xf numFmtId="257" fontId="9" fillId="0" borderId="12"/>
    <xf numFmtId="257" fontId="9" fillId="0" borderId="12"/>
    <xf numFmtId="257" fontId="9" fillId="0" borderId="12"/>
    <xf numFmtId="257" fontId="9" fillId="0" borderId="12"/>
    <xf numFmtId="257" fontId="9" fillId="0" borderId="12"/>
    <xf numFmtId="257" fontId="9" fillId="0" borderId="12"/>
    <xf numFmtId="164" fontId="35" fillId="0" borderId="0">
      <protection locked="0"/>
    </xf>
    <xf numFmtId="258" fontId="9" fillId="0" borderId="0" applyFill="0" applyBorder="0" applyAlignment="0" applyProtection="0"/>
    <xf numFmtId="259" fontId="35" fillId="0" borderId="0">
      <protection locked="0"/>
    </xf>
    <xf numFmtId="259" fontId="35" fillId="0" borderId="0">
      <protection locked="0"/>
    </xf>
    <xf numFmtId="259" fontId="35" fillId="0" borderId="0">
      <protection locked="0"/>
    </xf>
    <xf numFmtId="259" fontId="35" fillId="0" borderId="0">
      <protection locked="0"/>
    </xf>
    <xf numFmtId="259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4" fontId="45" fillId="39" borderId="42" applyFill="0" applyBorder="0">
      <alignment horizontal="right"/>
    </xf>
    <xf numFmtId="255" fontId="9" fillId="0" borderId="0" applyFill="0" applyBorder="0">
      <alignment horizontal="right"/>
    </xf>
    <xf numFmtId="250" fontId="9" fillId="0" borderId="43">
      <alignment horizontal="center"/>
    </xf>
    <xf numFmtId="260" fontId="9" fillId="0" borderId="0" applyFont="0" applyFill="0" applyBorder="0" applyAlignment="0" applyProtection="0"/>
    <xf numFmtId="261" fontId="9" fillId="0" borderId="0" applyFont="0" applyFill="0" applyBorder="0" applyAlignment="0" applyProtection="0">
      <alignment wrapText="1"/>
    </xf>
    <xf numFmtId="14" fontId="23" fillId="0" borderId="0"/>
    <xf numFmtId="37" fontId="59" fillId="73" borderId="44" applyNumberFormat="0" applyAlignment="0">
      <alignment horizontal="left"/>
    </xf>
    <xf numFmtId="37" fontId="59" fillId="73" borderId="44" applyNumberFormat="0" applyAlignment="0">
      <alignment horizontal="left"/>
    </xf>
    <xf numFmtId="262" fontId="9" fillId="62" borderId="0" applyNumberFormat="0" applyFont="0" applyBorder="0" applyAlignment="0" applyProtection="0"/>
    <xf numFmtId="263" fontId="12" fillId="0" borderId="0" applyFont="0" applyFill="0" applyBorder="0" applyAlignment="0" applyProtection="0"/>
    <xf numFmtId="264" fontId="12" fillId="0" borderId="0" applyFont="0" applyFill="0" applyBorder="0" applyAlignment="0" applyProtection="0"/>
    <xf numFmtId="0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254" fontId="10" fillId="0" borderId="0"/>
    <xf numFmtId="238" fontId="9" fillId="0" borderId="0" applyFill="0" applyBorder="0" applyAlignment="0" applyProtection="0"/>
    <xf numFmtId="202" fontId="129" fillId="0" borderId="0" applyFill="0" applyBorder="0" applyAlignment="0" applyProtection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3" fontId="10" fillId="0" borderId="25" applyNumberFormat="0" applyBorder="0"/>
    <xf numFmtId="265" fontId="130" fillId="0" borderId="37">
      <alignment vertical="center"/>
    </xf>
    <xf numFmtId="164" fontId="130" fillId="0" borderId="37">
      <alignment vertical="center"/>
    </xf>
    <xf numFmtId="0" fontId="130" fillId="0" borderId="37">
      <alignment vertical="center"/>
    </xf>
    <xf numFmtId="0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0" fontId="130" fillId="0" borderId="37">
      <alignment vertical="center"/>
    </xf>
    <xf numFmtId="0" fontId="130" fillId="0" borderId="37">
      <alignment vertical="center"/>
    </xf>
    <xf numFmtId="0" fontId="130" fillId="0" borderId="37">
      <alignment vertical="center"/>
    </xf>
    <xf numFmtId="0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0" fontId="130" fillId="0" borderId="37">
      <alignment vertical="center"/>
    </xf>
    <xf numFmtId="0" fontId="130" fillId="0" borderId="37">
      <alignment vertical="center"/>
    </xf>
    <xf numFmtId="0" fontId="130" fillId="0" borderId="37">
      <alignment vertical="center"/>
    </xf>
    <xf numFmtId="0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0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0" fontId="130" fillId="0" borderId="37">
      <alignment vertical="center"/>
    </xf>
    <xf numFmtId="0" fontId="130" fillId="0" borderId="37">
      <alignment vertical="center"/>
    </xf>
    <xf numFmtId="0" fontId="130" fillId="0" borderId="37">
      <alignment vertical="center"/>
    </xf>
    <xf numFmtId="0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236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236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236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236" fontId="130" fillId="0" borderId="37">
      <alignment vertical="center"/>
    </xf>
    <xf numFmtId="236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0" fontId="130" fillId="0" borderId="37">
      <alignment vertical="center"/>
    </xf>
    <xf numFmtId="0" fontId="130" fillId="0" borderId="37">
      <alignment vertical="center"/>
    </xf>
    <xf numFmtId="0" fontId="130" fillId="0" borderId="37">
      <alignment vertical="center"/>
    </xf>
    <xf numFmtId="0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164" fontId="130" fillId="0" borderId="37">
      <alignment vertical="center"/>
    </xf>
    <xf numFmtId="0" fontId="131" fillId="74" borderId="0" applyNumberFormat="0" applyBorder="0" applyAlignment="0" applyProtection="0"/>
    <xf numFmtId="164" fontId="131" fillId="74" borderId="0" applyNumberFormat="0" applyBorder="0" applyAlignment="0" applyProtection="0"/>
    <xf numFmtId="164" fontId="131" fillId="74" borderId="0" applyNumberFormat="0" applyBorder="0" applyAlignment="0" applyProtection="0"/>
    <xf numFmtId="164" fontId="131" fillId="74" borderId="0" applyNumberFormat="0" applyBorder="0" applyAlignment="0" applyProtection="0"/>
    <xf numFmtId="164" fontId="131" fillId="74" borderId="0" applyNumberFormat="0" applyBorder="0" applyAlignment="0" applyProtection="0"/>
    <xf numFmtId="0" fontId="131" fillId="75" borderId="0" applyNumberFormat="0" applyBorder="0" applyAlignment="0" applyProtection="0"/>
    <xf numFmtId="164" fontId="131" fillId="75" borderId="0" applyNumberFormat="0" applyBorder="0" applyAlignment="0" applyProtection="0"/>
    <xf numFmtId="164" fontId="131" fillId="75" borderId="0" applyNumberFormat="0" applyBorder="0" applyAlignment="0" applyProtection="0"/>
    <xf numFmtId="164" fontId="131" fillId="75" borderId="0" applyNumberFormat="0" applyBorder="0" applyAlignment="0" applyProtection="0"/>
    <xf numFmtId="164" fontId="131" fillId="75" borderId="0" applyNumberFormat="0" applyBorder="0" applyAlignment="0" applyProtection="0"/>
    <xf numFmtId="0" fontId="131" fillId="76" borderId="0" applyNumberFormat="0" applyBorder="0" applyAlignment="0" applyProtection="0"/>
    <xf numFmtId="164" fontId="131" fillId="76" borderId="0" applyNumberFormat="0" applyBorder="0" applyAlignment="0" applyProtection="0"/>
    <xf numFmtId="164" fontId="131" fillId="76" borderId="0" applyNumberFormat="0" applyBorder="0" applyAlignment="0" applyProtection="0"/>
    <xf numFmtId="164" fontId="131" fillId="76" borderId="0" applyNumberFormat="0" applyBorder="0" applyAlignment="0" applyProtection="0"/>
    <xf numFmtId="164" fontId="131" fillId="76" borderId="0" applyNumberFormat="0" applyBorder="0" applyAlignment="0" applyProtection="0"/>
    <xf numFmtId="0" fontId="87" fillId="0" borderId="0">
      <protection locked="0"/>
    </xf>
    <xf numFmtId="164" fontId="87" fillId="0" borderId="0">
      <protection locked="0"/>
    </xf>
    <xf numFmtId="164" fontId="87" fillId="0" borderId="0">
      <protection locked="0"/>
    </xf>
    <xf numFmtId="164" fontId="87" fillId="0" borderId="0">
      <protection locked="0"/>
    </xf>
    <xf numFmtId="164" fontId="87" fillId="0" borderId="0">
      <protection locked="0"/>
    </xf>
    <xf numFmtId="0" fontId="87" fillId="0" borderId="0">
      <protection locked="0"/>
    </xf>
    <xf numFmtId="164" fontId="87" fillId="0" borderId="0">
      <protection locked="0"/>
    </xf>
    <xf numFmtId="164" fontId="87" fillId="0" borderId="0">
      <protection locked="0"/>
    </xf>
    <xf numFmtId="164" fontId="87" fillId="0" borderId="0">
      <protection locked="0"/>
    </xf>
    <xf numFmtId="164" fontId="87" fillId="0" borderId="0">
      <protection locked="0"/>
    </xf>
    <xf numFmtId="0" fontId="49" fillId="40" borderId="0" applyNumberFormat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164" fontId="49" fillId="40" borderId="0" applyNumberFormat="0" applyBorder="0" applyAlignment="0" applyProtection="0"/>
    <xf numFmtId="0" fontId="6" fillId="4" borderId="0" applyNumberFormat="0" applyBorder="0" applyAlignment="0" applyProtection="0"/>
    <xf numFmtId="0" fontId="49" fillId="43" borderId="0" applyNumberFormat="0" applyBorder="0" applyAlignment="0" applyProtection="0"/>
    <xf numFmtId="164" fontId="49" fillId="43" borderId="0" applyNumberFormat="0" applyBorder="0" applyAlignment="0" applyProtection="0"/>
    <xf numFmtId="164" fontId="49" fillId="43" borderId="0" applyNumberFormat="0" applyBorder="0" applyAlignment="0" applyProtection="0"/>
    <xf numFmtId="164" fontId="49" fillId="43" borderId="0" applyNumberFormat="0" applyBorder="0" applyAlignment="0" applyProtection="0"/>
    <xf numFmtId="164" fontId="49" fillId="43" borderId="0" applyNumberFormat="0" applyBorder="0" applyAlignment="0" applyProtection="0"/>
    <xf numFmtId="0" fontId="49" fillId="47" borderId="0" applyNumberFormat="0" applyBorder="0" applyAlignment="0" applyProtection="0"/>
    <xf numFmtId="164" fontId="49" fillId="47" borderId="0" applyNumberFormat="0" applyBorder="0" applyAlignment="0" applyProtection="0"/>
    <xf numFmtId="164" fontId="49" fillId="47" borderId="0" applyNumberFormat="0" applyBorder="0" applyAlignment="0" applyProtection="0"/>
    <xf numFmtId="164" fontId="49" fillId="47" borderId="0" applyNumberFormat="0" applyBorder="0" applyAlignment="0" applyProtection="0"/>
    <xf numFmtId="164" fontId="49" fillId="47" borderId="0" applyNumberFormat="0" applyBorder="0" applyAlignment="0" applyProtection="0"/>
    <xf numFmtId="0" fontId="8" fillId="7" borderId="0" applyNumberFormat="0" applyBorder="0" applyAlignment="0" applyProtection="0"/>
    <xf numFmtId="164" fontId="8" fillId="7" borderId="0" applyNumberFormat="0" applyBorder="0" applyAlignment="0" applyProtection="0"/>
    <xf numFmtId="164" fontId="8" fillId="7" borderId="0" applyNumberFormat="0" applyBorder="0" applyAlignment="0" applyProtection="0"/>
    <xf numFmtId="164" fontId="8" fillId="7" borderId="0" applyNumberFormat="0" applyBorder="0" applyAlignment="0" applyProtection="0"/>
    <xf numFmtId="164" fontId="8" fillId="7" borderId="0" applyNumberFormat="0" applyBorder="0" applyAlignment="0" applyProtection="0"/>
    <xf numFmtId="164" fontId="49" fillId="47" borderId="0" applyNumberFormat="0" applyBorder="0" applyAlignment="0" applyProtection="0"/>
    <xf numFmtId="0" fontId="49" fillId="32" borderId="0" applyNumberFormat="0" applyBorder="0" applyAlignment="0" applyProtection="0"/>
    <xf numFmtId="164" fontId="49" fillId="32" borderId="0" applyNumberFormat="0" applyBorder="0" applyAlignment="0" applyProtection="0"/>
    <xf numFmtId="164" fontId="49" fillId="32" borderId="0" applyNumberFormat="0" applyBorder="0" applyAlignment="0" applyProtection="0"/>
    <xf numFmtId="164" fontId="49" fillId="32" borderId="0" applyNumberFormat="0" applyBorder="0" applyAlignment="0" applyProtection="0"/>
    <xf numFmtId="164" fontId="49" fillId="32" borderId="0" applyNumberFormat="0" applyBorder="0" applyAlignment="0" applyProtection="0"/>
    <xf numFmtId="0" fontId="8" fillId="8" borderId="0" applyNumberFormat="0" applyBorder="0" applyAlignment="0" applyProtection="0"/>
    <xf numFmtId="164" fontId="8" fillId="8" borderId="0" applyNumberFormat="0" applyBorder="0" applyAlignment="0" applyProtection="0"/>
    <xf numFmtId="164" fontId="8" fillId="8" borderId="0" applyNumberFormat="0" applyBorder="0" applyAlignment="0" applyProtection="0"/>
    <xf numFmtId="164" fontId="8" fillId="8" borderId="0" applyNumberFormat="0" applyBorder="0" applyAlignment="0" applyProtection="0"/>
    <xf numFmtId="164" fontId="8" fillId="8" borderId="0" applyNumberFormat="0" applyBorder="0" applyAlignment="0" applyProtection="0"/>
    <xf numFmtId="164" fontId="49" fillId="32" borderId="0" applyNumberFormat="0" applyBorder="0" applyAlignment="0" applyProtection="0"/>
    <xf numFmtId="0" fontId="49" fillId="33" borderId="0" applyNumberFormat="0" applyBorder="0" applyAlignment="0" applyProtection="0"/>
    <xf numFmtId="164" fontId="49" fillId="33" borderId="0" applyNumberFormat="0" applyBorder="0" applyAlignment="0" applyProtection="0"/>
    <xf numFmtId="164" fontId="49" fillId="33" borderId="0" applyNumberFormat="0" applyBorder="0" applyAlignment="0" applyProtection="0"/>
    <xf numFmtId="164" fontId="49" fillId="33" borderId="0" applyNumberFormat="0" applyBorder="0" applyAlignment="0" applyProtection="0"/>
    <xf numFmtId="164" fontId="49" fillId="33" borderId="0" applyNumberFormat="0" applyBorder="0" applyAlignment="0" applyProtection="0"/>
    <xf numFmtId="0" fontId="49" fillId="50" borderId="0" applyNumberFormat="0" applyBorder="0" applyAlignment="0" applyProtection="0"/>
    <xf numFmtId="164" fontId="49" fillId="50" borderId="0" applyNumberFormat="0" applyBorder="0" applyAlignment="0" applyProtection="0"/>
    <xf numFmtId="164" fontId="49" fillId="50" borderId="0" applyNumberFormat="0" applyBorder="0" applyAlignment="0" applyProtection="0"/>
    <xf numFmtId="164" fontId="49" fillId="50" borderId="0" applyNumberFormat="0" applyBorder="0" applyAlignment="0" applyProtection="0"/>
    <xf numFmtId="164" fontId="49" fillId="50" borderId="0" applyNumberFormat="0" applyBorder="0" applyAlignment="0" applyProtection="0"/>
    <xf numFmtId="238" fontId="132" fillId="0" borderId="0">
      <alignment horizontal="center"/>
      <protection locked="0"/>
    </xf>
    <xf numFmtId="0" fontId="5" fillId="3" borderId="22" applyNumberFormat="0" applyAlignment="0" applyProtection="0"/>
    <xf numFmtId="0" fontId="9" fillId="0" borderId="0" applyFont="0" applyFill="0" applyBorder="0" applyAlignment="0" applyProtection="0"/>
    <xf numFmtId="0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49" fillId="78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49" fillId="78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49" fillId="78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8" fillId="77" borderId="25" applyBorder="0"/>
    <xf numFmtId="164" fontId="49" fillId="78" borderId="25" applyBorder="0"/>
    <xf numFmtId="164" fontId="9" fillId="0" borderId="0" applyFont="0" applyFill="0" applyBorder="0" applyAlignment="0" applyProtection="0"/>
    <xf numFmtId="0" fontId="49" fillId="78" borderId="25" applyBorder="0"/>
    <xf numFmtId="0" fontId="49" fillId="78" borderId="25" applyBorder="0"/>
    <xf numFmtId="0" fontId="49" fillId="78" borderId="25" applyBorder="0"/>
    <xf numFmtId="0" fontId="49" fillId="78" borderId="25" applyBorder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9" borderId="25" applyBorder="0"/>
    <xf numFmtId="0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49" fillId="56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49" fillId="56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49" fillId="56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49" fillId="56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49" fillId="56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49" fillId="56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49" fillId="56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8" fillId="9" borderId="25" applyBorder="0"/>
    <xf numFmtId="164" fontId="49" fillId="56" borderId="25" applyBorder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8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8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8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8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8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8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8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7" borderId="25" applyBorder="0" applyAlignment="0"/>
    <xf numFmtId="231" fontId="77" fillId="68" borderId="25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45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45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45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45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45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45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45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79" borderId="25" applyFont="0" applyBorder="0" applyAlignment="0"/>
    <xf numFmtId="231" fontId="133" fillId="45" borderId="25" applyFont="0" applyBorder="0" applyAlignment="0"/>
    <xf numFmtId="265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134" fillId="0" borderId="0" applyNumberFormat="0" applyFill="0" applyBorder="0" applyAlignment="0" applyProtection="0"/>
    <xf numFmtId="164" fontId="134" fillId="0" borderId="0" applyNumberFormat="0" applyFill="0" applyBorder="0" applyAlignment="0" applyProtection="0"/>
    <xf numFmtId="164" fontId="134" fillId="0" borderId="0" applyNumberFormat="0" applyFill="0" applyBorder="0" applyAlignment="0" applyProtection="0"/>
    <xf numFmtId="164" fontId="134" fillId="0" borderId="0" applyNumberFormat="0" applyFill="0" applyBorder="0" applyAlignment="0" applyProtection="0"/>
    <xf numFmtId="164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20" fillId="64" borderId="0" applyNumberFormat="0" applyFont="0" applyBorder="0" applyAlignment="0" applyProtection="0"/>
    <xf numFmtId="0" fontId="58" fillId="0" borderId="0" applyNumberFormat="0" applyFill="0" applyBorder="0" applyAlignment="0" applyProtection="0"/>
    <xf numFmtId="266" fontId="136" fillId="0" borderId="0" applyFill="0" applyBorder="0"/>
    <xf numFmtId="15" fontId="64" fillId="0" borderId="0" applyFill="0" applyBorder="0" applyProtection="0">
      <alignment horizontal="center"/>
    </xf>
    <xf numFmtId="0" fontId="20" fillId="12" borderId="0" applyNumberFormat="0" applyFont="0" applyBorder="0" applyAlignment="0" applyProtection="0"/>
    <xf numFmtId="267" fontId="55" fillId="55" borderId="45" applyAlignment="0" applyProtection="0"/>
    <xf numFmtId="267" fontId="55" fillId="55" borderId="45" applyAlignment="0" applyProtection="0"/>
    <xf numFmtId="267" fontId="55" fillId="55" borderId="45" applyAlignment="0" applyProtection="0"/>
    <xf numFmtId="268" fontId="137" fillId="0" borderId="0" applyNumberFormat="0" applyFill="0" applyBorder="0" applyAlignment="0" applyProtection="0"/>
    <xf numFmtId="268" fontId="138" fillId="0" borderId="0" applyNumberFormat="0" applyFill="0" applyBorder="0" applyAlignment="0" applyProtection="0"/>
    <xf numFmtId="15" fontId="51" fillId="10" borderId="17">
      <alignment horizontal="center"/>
      <protection locked="0"/>
    </xf>
    <xf numFmtId="269" fontId="51" fillId="10" borderId="17" applyAlignment="0">
      <protection locked="0"/>
    </xf>
    <xf numFmtId="268" fontId="51" fillId="10" borderId="17" applyAlignment="0">
      <protection locked="0"/>
    </xf>
    <xf numFmtId="268" fontId="64" fillId="0" borderId="0" applyFill="0" applyBorder="0" applyAlignment="0" applyProtection="0"/>
    <xf numFmtId="269" fontId="64" fillId="0" borderId="0" applyFill="0" applyBorder="0" applyAlignment="0" applyProtection="0"/>
    <xf numFmtId="270" fontId="64" fillId="0" borderId="0" applyFill="0" applyBorder="0" applyAlignment="0" applyProtection="0"/>
    <xf numFmtId="0" fontId="20" fillId="0" borderId="46" applyNumberFormat="0" applyFont="0" applyAlignment="0" applyProtection="0"/>
    <xf numFmtId="0" fontId="20" fillId="0" borderId="46" applyNumberFormat="0" applyFont="0" applyAlignment="0" applyProtection="0"/>
    <xf numFmtId="0" fontId="20" fillId="0" borderId="46" applyNumberFormat="0" applyFont="0" applyAlignment="0" applyProtection="0"/>
    <xf numFmtId="0" fontId="20" fillId="0" borderId="47" applyNumberFormat="0" applyFont="0" applyAlignment="0" applyProtection="0"/>
    <xf numFmtId="0" fontId="20" fillId="0" borderId="47" applyNumberFormat="0" applyFont="0" applyAlignment="0" applyProtection="0"/>
    <xf numFmtId="0" fontId="20" fillId="0" borderId="47" applyNumberFormat="0" applyFont="0" applyAlignment="0" applyProtection="0"/>
    <xf numFmtId="0" fontId="20" fillId="25" borderId="0" applyNumberFormat="0" applyFont="0" applyBorder="0" applyAlignment="0" applyProtection="0"/>
    <xf numFmtId="0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0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0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0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0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0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0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164" fontId="35" fillId="0" borderId="0">
      <protection locked="0"/>
    </xf>
    <xf numFmtId="271" fontId="9" fillId="0" borderId="0" applyFont="0" applyFill="0" applyBorder="0" applyAlignment="0" applyProtection="0"/>
    <xf numFmtId="272" fontId="20" fillId="0" borderId="0"/>
    <xf numFmtId="0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73" fontId="81" fillId="0" borderId="0">
      <alignment horizontal="left"/>
    </xf>
    <xf numFmtId="274" fontId="81" fillId="0" borderId="0">
      <alignment horizontal="left"/>
    </xf>
    <xf numFmtId="4" fontId="35" fillId="0" borderId="0">
      <protection locked="0"/>
    </xf>
    <xf numFmtId="0" fontId="139" fillId="0" borderId="0" applyNumberFormat="0" applyFill="0" applyBorder="0" applyAlignment="0" applyProtection="0"/>
    <xf numFmtId="275" fontId="35" fillId="0" borderId="0">
      <protection locked="0"/>
    </xf>
    <xf numFmtId="276" fontId="9" fillId="53" borderId="0" applyFont="0" applyFill="0" applyBorder="0" applyAlignment="0"/>
    <xf numFmtId="275" fontId="35" fillId="0" borderId="0">
      <protection locked="0"/>
    </xf>
    <xf numFmtId="277" fontId="35" fillId="0" borderId="0">
      <protection locked="0"/>
    </xf>
    <xf numFmtId="277" fontId="35" fillId="0" borderId="0">
      <protection locked="0"/>
    </xf>
    <xf numFmtId="277" fontId="35" fillId="0" borderId="0">
      <protection locked="0"/>
    </xf>
    <xf numFmtId="277" fontId="35" fillId="0" borderId="0">
      <protection locked="0"/>
    </xf>
    <xf numFmtId="277" fontId="35" fillId="0" borderId="0">
      <protection locked="0"/>
    </xf>
    <xf numFmtId="275" fontId="35" fillId="0" borderId="0">
      <protection locked="0"/>
    </xf>
    <xf numFmtId="275" fontId="35" fillId="0" borderId="0">
      <protection locked="0"/>
    </xf>
    <xf numFmtId="275" fontId="35" fillId="0" borderId="0">
      <protection locked="0"/>
    </xf>
    <xf numFmtId="2" fontId="110" fillId="0" borderId="0" applyFont="0" applyFill="0" applyBorder="0" applyAlignment="0" applyProtection="0"/>
    <xf numFmtId="278" fontId="127" fillId="0" borderId="0" applyFill="0" applyBorder="0">
      <alignment horizontal="right"/>
    </xf>
    <xf numFmtId="2" fontId="9" fillId="0" borderId="0" applyFont="0" applyFill="0" applyProtection="0">
      <alignment vertical="top"/>
    </xf>
    <xf numFmtId="0" fontId="140" fillId="0" borderId="0" applyNumberFormat="0" applyFill="0" applyBorder="0" applyAlignment="0" applyProtection="0">
      <alignment vertical="top"/>
      <protection locked="0"/>
    </xf>
    <xf numFmtId="0" fontId="10" fillId="58" borderId="37" applyFont="0" applyBorder="0" applyAlignment="0" applyProtection="0">
      <alignment vertical="top"/>
    </xf>
    <xf numFmtId="0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79" fontId="10" fillId="58" borderId="37" applyFont="0" applyBorder="0" applyAlignment="0" applyProtection="0">
      <alignment vertical="top"/>
    </xf>
    <xf numFmtId="262" fontId="141" fillId="0" borderId="0" applyNumberFormat="0" applyFill="0" applyBorder="0" applyAlignment="0" applyProtection="0"/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3" fontId="142" fillId="80" borderId="37">
      <alignment horizontal="right" vertical="center"/>
    </xf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" fontId="9" fillId="81" borderId="37"/>
    <xf numFmtId="10" fontId="9" fillId="53" borderId="0" applyNumberFormat="0" applyFont="0" applyBorder="0" applyAlignment="0"/>
    <xf numFmtId="10" fontId="9" fillId="53" borderId="0" applyNumberFormat="0" applyFont="0" applyBorder="0" applyAlignment="0"/>
    <xf numFmtId="10" fontId="9" fillId="53" borderId="0" applyNumberFormat="0" applyFont="0" applyBorder="0" applyAlignment="0"/>
    <xf numFmtId="10" fontId="9" fillId="53" borderId="0" applyNumberFormat="0" applyFont="0" applyBorder="0" applyAlignment="0"/>
    <xf numFmtId="0" fontId="20" fillId="0" borderId="0" applyFont="0" applyFill="0" applyBorder="0" applyAlignment="0" applyProtection="0"/>
    <xf numFmtId="0" fontId="77" fillId="13" borderId="0" applyNumberFormat="0" applyBorder="0" applyAlignment="0" applyProtection="0"/>
    <xf numFmtId="164" fontId="77" fillId="13" borderId="0" applyNumberFormat="0" applyBorder="0" applyAlignment="0" applyProtection="0"/>
    <xf numFmtId="164" fontId="77" fillId="13" borderId="0" applyNumberFormat="0" applyBorder="0" applyAlignment="0" applyProtection="0"/>
    <xf numFmtId="164" fontId="77" fillId="13" borderId="0" applyNumberFormat="0" applyBorder="0" applyAlignment="0" applyProtection="0"/>
    <xf numFmtId="164" fontId="77" fillId="13" borderId="0" applyNumberFormat="0" applyBorder="0" applyAlignment="0" applyProtection="0"/>
    <xf numFmtId="0" fontId="143" fillId="0" borderId="0" applyNumberFormat="0" applyFill="0" applyBorder="0" applyAlignment="0" applyProtection="0"/>
    <xf numFmtId="164" fontId="143" fillId="0" borderId="0" applyNumberFormat="0" applyFill="0" applyBorder="0" applyAlignment="0" applyProtection="0"/>
    <xf numFmtId="164" fontId="143" fillId="0" borderId="0" applyNumberFormat="0" applyFill="0" applyBorder="0" applyAlignment="0" applyProtection="0"/>
    <xf numFmtId="164" fontId="143" fillId="0" borderId="0" applyNumberFormat="0" applyFill="0" applyBorder="0" applyAlignment="0" applyProtection="0"/>
    <xf numFmtId="164" fontId="143" fillId="0" borderId="0" applyNumberFormat="0" applyFill="0" applyBorder="0" applyAlignment="0" applyProtection="0"/>
    <xf numFmtId="38" fontId="10" fillId="68" borderId="0" applyNumberFormat="0" applyBorder="0" applyAlignment="0" applyProtection="0"/>
    <xf numFmtId="0" fontId="43" fillId="0" borderId="0" applyBorder="0">
      <alignment horizontal="left"/>
    </xf>
    <xf numFmtId="164" fontId="43" fillId="0" borderId="0" applyBorder="0">
      <alignment horizontal="left"/>
    </xf>
    <xf numFmtId="164" fontId="43" fillId="0" borderId="0" applyBorder="0">
      <alignment horizontal="left"/>
    </xf>
    <xf numFmtId="164" fontId="43" fillId="0" borderId="0" applyBorder="0">
      <alignment horizontal="left"/>
    </xf>
    <xf numFmtId="164" fontId="43" fillId="0" borderId="0" applyBorder="0">
      <alignment horizontal="left"/>
    </xf>
    <xf numFmtId="280" fontId="4" fillId="82" borderId="22" applyAlignment="0" applyProtection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281" fontId="9" fillId="53" borderId="37" applyNumberFormat="0" applyFont="0" applyAlignment="0"/>
    <xf numFmtId="0" fontId="144" fillId="0" borderId="0" applyProtection="0">
      <alignment horizontal="right" vertical="top"/>
    </xf>
    <xf numFmtId="164" fontId="144" fillId="0" borderId="0" applyProtection="0">
      <alignment horizontal="right" vertical="top"/>
    </xf>
    <xf numFmtId="164" fontId="144" fillId="0" borderId="0" applyProtection="0">
      <alignment horizontal="right" vertical="top"/>
    </xf>
    <xf numFmtId="164" fontId="144" fillId="0" borderId="0" applyProtection="0">
      <alignment horizontal="right" vertical="top"/>
    </xf>
    <xf numFmtId="164" fontId="144" fillId="0" borderId="0" applyProtection="0">
      <alignment horizontal="right" vertical="top"/>
    </xf>
    <xf numFmtId="0" fontId="23" fillId="0" borderId="0"/>
    <xf numFmtId="164" fontId="23" fillId="0" borderId="0"/>
    <xf numFmtId="164" fontId="23" fillId="0" borderId="0"/>
    <xf numFmtId="164" fontId="23" fillId="0" borderId="0"/>
    <xf numFmtId="164" fontId="23" fillId="0" borderId="0"/>
    <xf numFmtId="0" fontId="23" fillId="0" borderId="0"/>
    <xf numFmtId="164" fontId="23" fillId="0" borderId="0"/>
    <xf numFmtId="0" fontId="145" fillId="0" borderId="45">
      <alignment horizontal="left" vertical="center"/>
    </xf>
    <xf numFmtId="0" fontId="145" fillId="0" borderId="45">
      <alignment horizontal="left" vertical="center"/>
    </xf>
    <xf numFmtId="0" fontId="145" fillId="0" borderId="45">
      <alignment horizontal="left" vertical="center"/>
    </xf>
    <xf numFmtId="0" fontId="145" fillId="0" borderId="45">
      <alignment horizontal="left" vertical="center"/>
    </xf>
    <xf numFmtId="164" fontId="23" fillId="0" borderId="0"/>
    <xf numFmtId="164" fontId="23" fillId="0" borderId="0"/>
    <xf numFmtId="164" fontId="23" fillId="0" borderId="0"/>
    <xf numFmtId="0" fontId="145" fillId="0" borderId="0"/>
    <xf numFmtId="164" fontId="145" fillId="0" borderId="0"/>
    <xf numFmtId="164" fontId="145" fillId="0" borderId="0"/>
    <xf numFmtId="164" fontId="145" fillId="0" borderId="0"/>
    <xf numFmtId="164" fontId="145" fillId="0" borderId="0"/>
    <xf numFmtId="0" fontId="145" fillId="0" borderId="0"/>
    <xf numFmtId="0" fontId="146" fillId="0" borderId="48" applyNumberFormat="0" applyFill="0" applyAlignment="0" applyProtection="0"/>
    <xf numFmtId="164" fontId="146" fillId="0" borderId="48" applyNumberFormat="0" applyFill="0" applyAlignment="0" applyProtection="0"/>
    <xf numFmtId="164" fontId="146" fillId="0" borderId="48" applyNumberFormat="0" applyFill="0" applyAlignment="0" applyProtection="0"/>
    <xf numFmtId="164" fontId="146" fillId="0" borderId="48" applyNumberFormat="0" applyFill="0" applyAlignment="0" applyProtection="0"/>
    <xf numFmtId="164" fontId="146" fillId="0" borderId="48" applyNumberFormat="0" applyFill="0" applyAlignment="0" applyProtection="0"/>
    <xf numFmtId="0" fontId="147" fillId="0" borderId="49" applyNumberFormat="0" applyFill="0" applyAlignment="0" applyProtection="0"/>
    <xf numFmtId="164" fontId="147" fillId="0" borderId="49" applyNumberFormat="0" applyFill="0" applyAlignment="0" applyProtection="0"/>
    <xf numFmtId="164" fontId="147" fillId="0" borderId="49" applyNumberFormat="0" applyFill="0" applyAlignment="0" applyProtection="0"/>
    <xf numFmtId="164" fontId="147" fillId="0" borderId="49" applyNumberFormat="0" applyFill="0" applyAlignment="0" applyProtection="0"/>
    <xf numFmtId="164" fontId="147" fillId="0" borderId="49" applyNumberFormat="0" applyFill="0" applyAlignment="0" applyProtection="0"/>
    <xf numFmtId="0" fontId="148" fillId="0" borderId="50" applyNumberFormat="0" applyFill="0" applyAlignment="0" applyProtection="0"/>
    <xf numFmtId="164" fontId="148" fillId="0" borderId="50" applyNumberFormat="0" applyFill="0" applyAlignment="0" applyProtection="0"/>
    <xf numFmtId="164" fontId="148" fillId="0" borderId="50" applyNumberFormat="0" applyFill="0" applyAlignment="0" applyProtection="0"/>
    <xf numFmtId="164" fontId="148" fillId="0" borderId="50" applyNumberFormat="0" applyFill="0" applyAlignment="0" applyProtection="0"/>
    <xf numFmtId="164" fontId="148" fillId="0" borderId="50" applyNumberFormat="0" applyFill="0" applyAlignment="0" applyProtection="0"/>
    <xf numFmtId="0" fontId="148" fillId="0" borderId="0" applyNumberFormat="0" applyFill="0" applyBorder="0" applyAlignment="0" applyProtection="0"/>
    <xf numFmtId="164" fontId="148" fillId="0" borderId="0" applyNumberFormat="0" applyFill="0" applyBorder="0" applyAlignment="0" applyProtection="0"/>
    <xf numFmtId="164" fontId="148" fillId="0" borderId="0" applyNumberFormat="0" applyFill="0" applyBorder="0" applyAlignment="0" applyProtection="0"/>
    <xf numFmtId="164" fontId="148" fillId="0" borderId="0" applyNumberFormat="0" applyFill="0" applyBorder="0" applyAlignment="0" applyProtection="0"/>
    <xf numFmtId="164" fontId="148" fillId="0" borderId="0" applyNumberFormat="0" applyFill="0" applyBorder="0" applyAlignment="0" applyProtection="0"/>
    <xf numFmtId="164" fontId="145" fillId="0" borderId="0"/>
    <xf numFmtId="164" fontId="145" fillId="0" borderId="0"/>
    <xf numFmtId="164" fontId="145" fillId="0" borderId="0"/>
    <xf numFmtId="164" fontId="145" fillId="0" borderId="0"/>
    <xf numFmtId="0" fontId="44" fillId="0" borderId="0" applyFill="0" applyBorder="0" applyProtection="0">
      <alignment horizontal="right"/>
    </xf>
    <xf numFmtId="0" fontId="149" fillId="0" borderId="0" applyNumberFormat="0" applyFill="0" applyBorder="0" applyAlignment="0" applyProtection="0"/>
    <xf numFmtId="164" fontId="149" fillId="0" borderId="0" applyNumberFormat="0" applyFill="0" applyBorder="0" applyAlignment="0" applyProtection="0"/>
    <xf numFmtId="201" fontId="87" fillId="0" borderId="0">
      <protection locked="0"/>
    </xf>
    <xf numFmtId="201" fontId="87" fillId="0" borderId="0">
      <protection locked="0"/>
    </xf>
    <xf numFmtId="201" fontId="87" fillId="0" borderId="0">
      <protection locked="0"/>
    </xf>
    <xf numFmtId="201" fontId="87" fillId="0" borderId="0">
      <protection locked="0"/>
    </xf>
    <xf numFmtId="201" fontId="87" fillId="0" borderId="0">
      <protection locked="0"/>
    </xf>
    <xf numFmtId="164" fontId="149" fillId="0" borderId="0" applyNumberFormat="0" applyFill="0" applyBorder="0" applyAlignment="0" applyProtection="0"/>
    <xf numFmtId="164" fontId="149" fillId="0" borderId="0" applyNumberFormat="0" applyFill="0" applyBorder="0" applyAlignment="0" applyProtection="0"/>
    <xf numFmtId="164" fontId="14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164" fontId="89" fillId="0" borderId="0" applyNumberFormat="0" applyFill="0" applyBorder="0" applyAlignment="0" applyProtection="0"/>
    <xf numFmtId="201" fontId="87" fillId="0" borderId="0">
      <protection locked="0"/>
    </xf>
    <xf numFmtId="201" fontId="87" fillId="0" borderId="0">
      <protection locked="0"/>
    </xf>
    <xf numFmtId="201" fontId="87" fillId="0" borderId="0">
      <protection locked="0"/>
    </xf>
    <xf numFmtId="201" fontId="87" fillId="0" borderId="0">
      <protection locked="0"/>
    </xf>
    <xf numFmtId="201" fontId="87" fillId="0" borderId="0">
      <protection locked="0"/>
    </xf>
    <xf numFmtId="164" fontId="89" fillId="0" borderId="0" applyNumberFormat="0" applyFill="0" applyBorder="0" applyAlignment="0" applyProtection="0"/>
    <xf numFmtId="164" fontId="89" fillId="0" borderId="0" applyNumberFormat="0" applyFill="0" applyBorder="0" applyAlignment="0" applyProtection="0"/>
    <xf numFmtId="164" fontId="89" fillId="0" borderId="0" applyNumberFormat="0" applyFill="0" applyBorder="0" applyAlignment="0" applyProtection="0"/>
    <xf numFmtId="0" fontId="51" fillId="0" borderId="51" applyNumberFormat="0" applyFill="0" applyAlignment="0" applyProtection="0"/>
    <xf numFmtId="164" fontId="51" fillId="0" borderId="51" applyNumberFormat="0" applyFill="0" applyAlignment="0" applyProtection="0"/>
    <xf numFmtId="164" fontId="51" fillId="0" borderId="51" applyNumberFormat="0" applyFill="0" applyAlignment="0" applyProtection="0"/>
    <xf numFmtId="164" fontId="51" fillId="0" borderId="51" applyNumberFormat="0" applyFill="0" applyAlignment="0" applyProtection="0"/>
    <xf numFmtId="164" fontId="51" fillId="0" borderId="51" applyNumberFormat="0" applyFill="0" applyAlignment="0" applyProtection="0"/>
    <xf numFmtId="164" fontId="150" fillId="0" borderId="0" applyNumberFormat="0" applyFill="0" applyBorder="0" applyAlignment="0" applyProtection="0">
      <alignment vertical="top"/>
      <protection locked="0"/>
    </xf>
    <xf numFmtId="164" fontId="151" fillId="0" borderId="0" applyNumberFormat="0" applyFill="0" applyBorder="0" applyAlignment="0" applyProtection="0">
      <alignment vertical="top"/>
      <protection locked="0"/>
    </xf>
    <xf numFmtId="164" fontId="152" fillId="0" borderId="0" applyNumberFormat="0" applyFill="0" applyBorder="0" applyAlignment="0" applyProtection="0"/>
    <xf numFmtId="0" fontId="153" fillId="0" borderId="0" applyNumberFormat="0" applyFill="0" applyBorder="0" applyAlignment="0" applyProtection="0">
      <alignment vertical="top"/>
      <protection locked="0"/>
    </xf>
    <xf numFmtId="164" fontId="153" fillId="0" borderId="0" applyNumberFormat="0" applyFill="0" applyBorder="0" applyAlignment="0" applyProtection="0">
      <alignment vertical="top"/>
      <protection locked="0"/>
    </xf>
    <xf numFmtId="164" fontId="153" fillId="0" borderId="0" applyNumberFormat="0" applyFill="0" applyBorder="0" applyAlignment="0" applyProtection="0">
      <alignment vertical="top"/>
      <protection locked="0"/>
    </xf>
    <xf numFmtId="164" fontId="153" fillId="0" borderId="0" applyNumberFormat="0" applyFill="0" applyBorder="0" applyAlignment="0" applyProtection="0">
      <alignment vertical="top"/>
      <protection locked="0"/>
    </xf>
    <xf numFmtId="164" fontId="153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0" fontId="150" fillId="0" borderId="0" applyNumberFormat="0" applyFill="0" applyBorder="0" applyAlignment="0" applyProtection="0">
      <alignment vertical="top"/>
      <protection locked="0"/>
    </xf>
    <xf numFmtId="164" fontId="150" fillId="0" borderId="0" applyNumberFormat="0" applyFill="0" applyBorder="0" applyAlignment="0" applyProtection="0">
      <alignment vertical="top"/>
      <protection locked="0"/>
    </xf>
    <xf numFmtId="164" fontId="150" fillId="0" borderId="0" applyNumberFormat="0" applyFill="0" applyBorder="0" applyAlignment="0" applyProtection="0">
      <alignment vertical="top"/>
      <protection locked="0"/>
    </xf>
    <xf numFmtId="0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164" fontId="62" fillId="12" borderId="0" applyNumberFormat="0" applyBorder="0" applyAlignment="0" applyProtection="0"/>
    <xf numFmtId="0" fontId="24" fillId="0" borderId="0"/>
    <xf numFmtId="0" fontId="154" fillId="16" borderId="31" applyNumberFormat="0" applyAlignment="0" applyProtection="0"/>
    <xf numFmtId="282" fontId="155" fillId="39" borderId="52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10" fontId="10" fillId="53" borderId="37" applyNumberFormat="0" applyBorder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0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0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0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236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236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236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164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0" fontId="154" fillId="16" borderId="31" applyNumberFormat="0" applyAlignment="0" applyProtection="0"/>
    <xf numFmtId="238" fontId="10" fillId="0" borderId="0"/>
    <xf numFmtId="10" fontId="156" fillId="0" borderId="0" applyNumberFormat="0" applyFill="0" applyBorder="0" applyAlignment="0" applyProtection="0">
      <alignment horizontal="right"/>
    </xf>
    <xf numFmtId="10" fontId="157" fillId="0" borderId="0" applyNumberFormat="0" applyFill="0" applyBorder="0" applyAlignment="0" applyProtection="0">
      <alignment horizontal="right" indent="1"/>
    </xf>
    <xf numFmtId="255" fontId="9" fillId="53" borderId="0" applyFont="0" applyBorder="0" applyAlignment="0" applyProtection="0">
      <protection locked="0"/>
    </xf>
    <xf numFmtId="276" fontId="9" fillId="53" borderId="0" applyFont="0" applyBorder="0" applyAlignment="0">
      <protection locked="0"/>
    </xf>
    <xf numFmtId="0" fontId="10" fillId="0" borderId="0"/>
    <xf numFmtId="241" fontId="9" fillId="0" borderId="0"/>
    <xf numFmtId="10" fontId="10" fillId="53" borderId="0">
      <protection locked="0"/>
    </xf>
    <xf numFmtId="241" fontId="9" fillId="0" borderId="0"/>
    <xf numFmtId="0" fontId="9" fillId="53" borderId="0" applyNumberFormat="0" applyBorder="0" applyAlignment="0">
      <protection locked="0"/>
    </xf>
    <xf numFmtId="205" fontId="158" fillId="83" borderId="53" applyBorder="0"/>
    <xf numFmtId="281" fontId="10" fillId="53" borderId="0" applyNumberFormat="0" applyFont="0" applyBorder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205" fontId="10" fillId="53" borderId="12" applyNumberFormat="0" applyFont="0" applyAlignment="0" applyProtection="0">
      <alignment horizontal="center"/>
      <protection locked="0"/>
    </xf>
    <xf numFmtId="0" fontId="159" fillId="84" borderId="0" applyNumberFormat="0" applyBorder="0" applyProtection="0"/>
    <xf numFmtId="164" fontId="159" fillId="84" borderId="0" applyNumberFormat="0" applyBorder="0" applyProtection="0"/>
    <xf numFmtId="164" fontId="159" fillId="84" borderId="0" applyNumberFormat="0" applyBorder="0" applyProtection="0"/>
    <xf numFmtId="164" fontId="159" fillId="84" borderId="0" applyNumberFormat="0" applyBorder="0" applyProtection="0"/>
    <xf numFmtId="164" fontId="159" fillId="84" borderId="0" applyNumberFormat="0" applyBorder="0" applyProtection="0"/>
    <xf numFmtId="0" fontId="160" fillId="85" borderId="0" applyNumberFormat="0"/>
    <xf numFmtId="164" fontId="160" fillId="85" borderId="0" applyNumberFormat="0"/>
    <xf numFmtId="164" fontId="160" fillId="85" borderId="0" applyNumberFormat="0"/>
    <xf numFmtId="164" fontId="160" fillId="85" borderId="0" applyNumberFormat="0"/>
    <xf numFmtId="164" fontId="160" fillId="85" borderId="0" applyNumberFormat="0"/>
    <xf numFmtId="0" fontId="161" fillId="0" borderId="38" applyBorder="0"/>
    <xf numFmtId="0" fontId="10" fillId="58" borderId="0"/>
    <xf numFmtId="185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283" fontId="9" fillId="0" borderId="0" applyFont="0" applyFill="0" applyBorder="0" applyAlignment="0" applyProtection="0"/>
    <xf numFmtId="284" fontId="9" fillId="0" borderId="0" applyFont="0" applyFill="0" applyBorder="0" applyAlignment="0" applyProtection="0"/>
    <xf numFmtId="38" fontId="162" fillId="0" borderId="0"/>
    <xf numFmtId="38" fontId="163" fillId="0" borderId="0"/>
    <xf numFmtId="38" fontId="79" fillId="0" borderId="0"/>
    <xf numFmtId="38" fontId="164" fillId="0" borderId="0"/>
    <xf numFmtId="0" fontId="19" fillId="0" borderId="0"/>
    <xf numFmtId="0" fontId="19" fillId="0" borderId="0"/>
    <xf numFmtId="0" fontId="165" fillId="0" borderId="0"/>
    <xf numFmtId="164" fontId="165" fillId="0" borderId="0"/>
    <xf numFmtId="164" fontId="165" fillId="0" borderId="0"/>
    <xf numFmtId="164" fontId="165" fillId="0" borderId="0"/>
    <xf numFmtId="164" fontId="165" fillId="0" borderId="0"/>
    <xf numFmtId="0" fontId="166" fillId="0" borderId="0" applyNumberFormat="0" applyFill="0" applyBorder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3" fontId="9" fillId="86" borderId="0" applyFont="0" applyBorder="0" applyAlignment="0"/>
    <xf numFmtId="0" fontId="100" fillId="0" borderId="33" applyNumberFormat="0" applyFill="0" applyAlignment="0" applyProtection="0"/>
    <xf numFmtId="164" fontId="100" fillId="0" borderId="33" applyNumberFormat="0" applyFill="0" applyAlignment="0" applyProtection="0"/>
    <xf numFmtId="164" fontId="100" fillId="0" borderId="33" applyNumberFormat="0" applyFill="0" applyAlignment="0" applyProtection="0"/>
    <xf numFmtId="164" fontId="100" fillId="0" borderId="33" applyNumberFormat="0" applyFill="0" applyAlignment="0" applyProtection="0"/>
    <xf numFmtId="164" fontId="100" fillId="0" borderId="33" applyNumberFormat="0" applyFill="0" applyAlignment="0" applyProtection="0"/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285" fontId="170" fillId="0" borderId="54" applyFill="0" applyBorder="0" applyAlignment="0" applyProtection="0">
      <alignment horizontal="center"/>
    </xf>
    <xf numFmtId="0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171" fillId="0" borderId="16">
      <alignment horizontal="left"/>
      <protection locked="0"/>
    </xf>
    <xf numFmtId="0" fontId="172" fillId="0" borderId="0" applyNumberFormat="0" applyFill="0" applyBorder="0" applyAlignment="0" applyProtection="0"/>
    <xf numFmtId="226" fontId="9" fillId="0" borderId="0" applyFont="0" applyFill="0" applyBorder="0" applyAlignment="0" applyProtection="0"/>
    <xf numFmtId="2" fontId="71" fillId="0" borderId="0" applyFont="0"/>
    <xf numFmtId="226" fontId="1" fillId="0" borderId="0" applyFont="0" applyFill="0" applyBorder="0" applyAlignment="0" applyProtection="0"/>
    <xf numFmtId="286" fontId="9" fillId="0" borderId="0" applyFill="0" applyBorder="0" applyAlignment="0" applyProtection="0"/>
    <xf numFmtId="287" fontId="9" fillId="0" borderId="0" applyFont="0" applyFill="0" applyBorder="0" applyAlignment="0" applyProtection="0"/>
    <xf numFmtId="4" fontId="21" fillId="0" borderId="0" applyFont="0" applyFill="0" applyBorder="0" applyAlignment="0" applyProtection="0"/>
    <xf numFmtId="2" fontId="69" fillId="87" borderId="0" applyNumberFormat="0" applyFont="0" applyBorder="0" applyAlignment="0" applyProtection="0"/>
    <xf numFmtId="174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89" fontId="9" fillId="0" borderId="0" applyFont="0" applyFill="0" applyBorder="0" applyAlignment="0" applyProtection="0"/>
    <xf numFmtId="289" fontId="9" fillId="0" borderId="0" applyFont="0" applyFill="0" applyBorder="0" applyAlignment="0" applyProtection="0"/>
    <xf numFmtId="289" fontId="9" fillId="0" borderId="0" applyFont="0" applyFill="0" applyBorder="0" applyAlignment="0" applyProtection="0"/>
    <xf numFmtId="289" fontId="9" fillId="0" borderId="0" applyFont="0" applyFill="0" applyBorder="0" applyAlignment="0" applyProtection="0"/>
    <xf numFmtId="290" fontId="9" fillId="0" borderId="0" applyFont="0" applyFill="0" applyBorder="0" applyAlignment="0" applyProtection="0"/>
    <xf numFmtId="290" fontId="9" fillId="0" borderId="0" applyFont="0" applyFill="0" applyBorder="0" applyAlignment="0" applyProtection="0"/>
    <xf numFmtId="231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291" fontId="9" fillId="0" borderId="0" applyFont="0" applyFill="0" applyBorder="0" applyAlignment="0" applyProtection="0"/>
    <xf numFmtId="291" fontId="9" fillId="0" borderId="0" applyFont="0" applyFill="0" applyBorder="0" applyAlignment="0" applyProtection="0"/>
    <xf numFmtId="291" fontId="9" fillId="0" borderId="0" applyFont="0" applyFill="0" applyBorder="0" applyAlignment="0" applyProtection="0"/>
    <xf numFmtId="291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92" fontId="9" fillId="0" borderId="0" applyFont="0" applyFill="0" applyBorder="0" applyAlignment="0" applyProtection="0"/>
    <xf numFmtId="292" fontId="9" fillId="0" borderId="0" applyFont="0" applyFill="0" applyBorder="0" applyAlignment="0" applyProtection="0"/>
    <xf numFmtId="292" fontId="9" fillId="0" borderId="0" applyFont="0" applyFill="0" applyBorder="0" applyAlignment="0" applyProtection="0"/>
    <xf numFmtId="292" fontId="9" fillId="0" borderId="0" applyFont="0" applyFill="0" applyBorder="0" applyAlignment="0" applyProtection="0"/>
    <xf numFmtId="252" fontId="46" fillId="0" borderId="0" applyFont="0" applyFill="0" applyBorder="0" applyAlignment="0" applyProtection="0"/>
    <xf numFmtId="291" fontId="9" fillId="0" borderId="0" applyFont="0" applyFill="0" applyBorder="0" applyAlignment="0" applyProtection="0"/>
    <xf numFmtId="0" fontId="46" fillId="0" borderId="0" applyFont="0" applyFill="0" applyBorder="0" applyAlignment="0" applyProtection="0"/>
    <xf numFmtId="231" fontId="1" fillId="0" borderId="0" applyFont="0" applyFill="0" applyBorder="0" applyAlignment="0" applyProtection="0"/>
    <xf numFmtId="23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3" fillId="0" borderId="0" applyFont="0" applyFill="0" applyBorder="0" applyAlignment="0" applyProtection="0"/>
    <xf numFmtId="168" fontId="173" fillId="0" borderId="0" applyFont="0" applyFill="0" applyBorder="0" applyAlignment="0" applyProtection="0"/>
    <xf numFmtId="29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52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94" fontId="9" fillId="0" borderId="0" applyFont="0" applyFill="0" applyBorder="0" applyAlignment="0" applyProtection="0"/>
    <xf numFmtId="294" fontId="9" fillId="0" borderId="0" applyFont="0" applyFill="0" applyBorder="0" applyAlignment="0" applyProtection="0"/>
    <xf numFmtId="294" fontId="9" fillId="0" borderId="0" applyFont="0" applyFill="0" applyBorder="0" applyAlignment="0" applyProtection="0"/>
    <xf numFmtId="294" fontId="9" fillId="0" borderId="0" applyFont="0" applyFill="0" applyBorder="0" applyAlignment="0" applyProtection="0"/>
    <xf numFmtId="294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95" fontId="9" fillId="0" borderId="0" applyFont="0" applyFill="0" applyBorder="0" applyAlignment="0" applyProtection="0"/>
    <xf numFmtId="295" fontId="9" fillId="0" borderId="0" applyFont="0" applyFill="0" applyBorder="0" applyAlignment="0" applyProtection="0"/>
    <xf numFmtId="296" fontId="9" fillId="0" borderId="0" applyFont="0" applyFill="0" applyBorder="0" applyAlignment="0" applyProtection="0"/>
    <xf numFmtId="296" fontId="9" fillId="0" borderId="0" applyFont="0" applyFill="0" applyBorder="0" applyAlignment="0" applyProtection="0"/>
    <xf numFmtId="296" fontId="9" fillId="0" borderId="0" applyFont="0" applyFill="0" applyBorder="0" applyAlignment="0" applyProtection="0"/>
    <xf numFmtId="296" fontId="9" fillId="0" borderId="0" applyFont="0" applyFill="0" applyBorder="0" applyAlignment="0" applyProtection="0"/>
    <xf numFmtId="296" fontId="9" fillId="0" borderId="0" applyFont="0" applyFill="0" applyBorder="0" applyAlignment="0" applyProtection="0"/>
    <xf numFmtId="296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9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93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9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0" fontId="173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239" fontId="9" fillId="0" borderId="0" applyFont="0" applyFill="0" applyBorder="0" applyAlignment="0" applyProtection="0"/>
    <xf numFmtId="252" fontId="9" fillId="0" borderId="0" applyFont="0" applyFill="0" applyBorder="0" applyAlignment="0" applyProtection="0"/>
    <xf numFmtId="297" fontId="9" fillId="0" borderId="0" applyFont="0" applyFill="0" applyBorder="0" applyAlignment="0" applyProtection="0"/>
    <xf numFmtId="298" fontId="21" fillId="0" borderId="0" applyFont="0" applyFill="0" applyBorder="0" applyAlignment="0" applyProtection="0"/>
    <xf numFmtId="248" fontId="35" fillId="0" borderId="0">
      <protection locked="0"/>
    </xf>
    <xf numFmtId="299" fontId="9" fillId="0" borderId="0" applyFont="0" applyFill="0" applyBorder="0" applyAlignment="0" applyProtection="0"/>
    <xf numFmtId="299" fontId="9" fillId="0" borderId="0" applyFont="0" applyFill="0" applyBorder="0" applyAlignment="0" applyProtection="0"/>
    <xf numFmtId="185" fontId="9" fillId="0" borderId="0" applyNumberFormat="0" applyFill="0" applyBorder="0" applyAlignment="0" applyProtection="0"/>
    <xf numFmtId="300" fontId="61" fillId="0" borderId="12" applyBorder="0"/>
    <xf numFmtId="300" fontId="61" fillId="0" borderId="12" applyBorder="0"/>
    <xf numFmtId="300" fontId="61" fillId="0" borderId="12" applyBorder="0"/>
    <xf numFmtId="300" fontId="61" fillId="0" borderId="12" applyBorder="0"/>
    <xf numFmtId="300" fontId="61" fillId="0" borderId="12" applyBorder="0"/>
    <xf numFmtId="300" fontId="61" fillId="0" borderId="12" applyBorder="0"/>
    <xf numFmtId="300" fontId="61" fillId="0" borderId="12" applyBorder="0"/>
    <xf numFmtId="300" fontId="61" fillId="0" borderId="12" applyBorder="0"/>
    <xf numFmtId="300" fontId="61" fillId="0" borderId="12" applyBorder="0"/>
    <xf numFmtId="300" fontId="61" fillId="0" borderId="12" applyBorder="0"/>
    <xf numFmtId="205" fontId="61" fillId="58" borderId="0" applyFill="0"/>
    <xf numFmtId="301" fontId="9" fillId="0" borderId="0" applyFont="0" applyFill="0" applyBorder="0" applyAlignment="0" applyProtection="0"/>
    <xf numFmtId="10" fontId="174" fillId="0" borderId="0" applyNumberFormat="0" applyFill="0" applyBorder="0" applyAlignment="0" applyProtection="0">
      <alignment horizontal="right"/>
    </xf>
    <xf numFmtId="302" fontId="175" fillId="0" borderId="0" applyNumberFormat="0" applyFill="0" applyBorder="0" applyAlignment="0" applyProtection="0"/>
    <xf numFmtId="10" fontId="175" fillId="0" borderId="0" applyNumberFormat="0" applyFill="0" applyBorder="0" applyAlignment="0" applyProtection="0">
      <alignment horizontal="right"/>
    </xf>
    <xf numFmtId="10" fontId="175" fillId="0" borderId="0" applyNumberFormat="0" applyFill="0" applyBorder="0" applyAlignment="0" applyProtection="0">
      <alignment horizontal="right"/>
    </xf>
    <xf numFmtId="302" fontId="174" fillId="0" borderId="0" applyNumberFormat="0" applyFill="0" applyBorder="0" applyAlignment="0" applyProtection="0"/>
    <xf numFmtId="10" fontId="174" fillId="0" borderId="0" applyNumberFormat="0" applyFill="0" applyBorder="0" applyAlignment="0" applyProtection="0">
      <alignment horizontal="right"/>
    </xf>
    <xf numFmtId="303" fontId="16" fillId="0" borderId="0" applyFill="0" applyBorder="0" applyProtection="0">
      <alignment horizontal="right"/>
    </xf>
    <xf numFmtId="304" fontId="9" fillId="0" borderId="0" applyFont="0" applyFill="0" applyBorder="0" applyAlignment="0" applyProtection="0"/>
    <xf numFmtId="304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5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6" fontId="9" fillId="0" borderId="0" applyFont="0" applyFill="0" applyBorder="0" applyAlignment="0" applyProtection="0"/>
    <xf numFmtId="303" fontId="16" fillId="0" borderId="0" applyFill="0" applyBorder="0" applyProtection="0">
      <alignment horizontal="right"/>
    </xf>
    <xf numFmtId="300" fontId="12" fillId="0" borderId="0"/>
    <xf numFmtId="300" fontId="12" fillId="0" borderId="0"/>
    <xf numFmtId="300" fontId="12" fillId="0" borderId="0"/>
    <xf numFmtId="300" fontId="12" fillId="0" borderId="0"/>
    <xf numFmtId="300" fontId="12" fillId="0" borderId="0"/>
    <xf numFmtId="300" fontId="12" fillId="0" borderId="0"/>
    <xf numFmtId="307" fontId="9" fillId="68" borderId="0" applyFont="0" applyBorder="0" applyAlignment="0" applyProtection="0">
      <alignment horizontal="right"/>
      <protection hidden="1"/>
    </xf>
    <xf numFmtId="0" fontId="176" fillId="0" borderId="0" applyNumberFormat="0" applyFill="0" applyBorder="0" applyAlignment="0" applyProtection="0">
      <protection locked="0"/>
    </xf>
    <xf numFmtId="164" fontId="176" fillId="0" borderId="0" applyNumberFormat="0" applyFill="0" applyBorder="0" applyAlignment="0" applyProtection="0">
      <protection locked="0"/>
    </xf>
    <xf numFmtId="164" fontId="176" fillId="0" borderId="0" applyNumberFormat="0" applyFill="0" applyBorder="0" applyAlignment="0" applyProtection="0">
      <protection locked="0"/>
    </xf>
    <xf numFmtId="164" fontId="176" fillId="0" borderId="0" applyNumberFormat="0" applyFill="0" applyBorder="0" applyAlignment="0" applyProtection="0">
      <protection locked="0"/>
    </xf>
    <xf numFmtId="164" fontId="176" fillId="0" borderId="0" applyNumberFormat="0" applyFill="0" applyBorder="0" applyAlignment="0" applyProtection="0">
      <protection locked="0"/>
    </xf>
    <xf numFmtId="0" fontId="177" fillId="10" borderId="0" applyNumberFormat="0" applyBorder="0" applyAlignment="0" applyProtection="0"/>
    <xf numFmtId="164" fontId="177" fillId="10" borderId="0" applyNumberFormat="0" applyBorder="0" applyAlignment="0" applyProtection="0"/>
    <xf numFmtId="164" fontId="177" fillId="10" borderId="0" applyNumberFormat="0" applyBorder="0" applyAlignment="0" applyProtection="0"/>
    <xf numFmtId="164" fontId="177" fillId="10" borderId="0" applyNumberFormat="0" applyBorder="0" applyAlignment="0" applyProtection="0"/>
    <xf numFmtId="164" fontId="177" fillId="10" borderId="0" applyNumberFormat="0" applyBorder="0" applyAlignment="0" applyProtection="0"/>
    <xf numFmtId="0" fontId="4" fillId="82" borderId="22" applyNumberFormat="0" applyAlignment="0" applyProtection="0"/>
    <xf numFmtId="0" fontId="177" fillId="10" borderId="0" applyNumberFormat="0" applyBorder="0" applyAlignment="0" applyProtection="0"/>
    <xf numFmtId="164" fontId="177" fillId="10" borderId="0" applyNumberFormat="0" applyBorder="0" applyAlignment="0" applyProtection="0"/>
    <xf numFmtId="164" fontId="177" fillId="10" borderId="0" applyNumberFormat="0" applyBorder="0" applyAlignment="0" applyProtection="0"/>
    <xf numFmtId="164" fontId="177" fillId="10" borderId="0" applyNumberFormat="0" applyBorder="0" applyAlignment="0" applyProtection="0"/>
    <xf numFmtId="164" fontId="177" fillId="10" borderId="0" applyNumberFormat="0" applyBorder="0" applyAlignment="0" applyProtection="0"/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" fontId="142" fillId="80" borderId="55" applyNumberFormat="0">
      <alignment horizontal="right" vertical="center"/>
    </xf>
    <xf numFmtId="37" fontId="178" fillId="0" borderId="0"/>
    <xf numFmtId="0" fontId="179" fillId="0" borderId="0"/>
    <xf numFmtId="0" fontId="179" fillId="0" borderId="0"/>
    <xf numFmtId="164" fontId="179" fillId="0" borderId="0"/>
    <xf numFmtId="164" fontId="179" fillId="0" borderId="0"/>
    <xf numFmtId="164" fontId="179" fillId="0" borderId="0"/>
    <xf numFmtId="164" fontId="179" fillId="0" borderId="0"/>
    <xf numFmtId="164" fontId="179" fillId="0" borderId="0"/>
    <xf numFmtId="164" fontId="179" fillId="0" borderId="0"/>
    <xf numFmtId="164" fontId="179" fillId="0" borderId="0"/>
    <xf numFmtId="164" fontId="179" fillId="0" borderId="0"/>
    <xf numFmtId="0" fontId="9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0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308" fontId="180" fillId="0" borderId="0"/>
    <xf numFmtId="38" fontId="10" fillId="0" borderId="0" applyFont="0" applyFill="0" applyBorder="0" applyAlignment="0"/>
    <xf numFmtId="0" fontId="9" fillId="0" borderId="0" applyFont="0" applyFill="0" applyBorder="0" applyAlignment="0"/>
    <xf numFmtId="40" fontId="10" fillId="0" borderId="0" applyFont="0" applyFill="0" applyBorder="0" applyAlignment="0"/>
    <xf numFmtId="241" fontId="10" fillId="0" borderId="0" applyFont="0" applyFill="0" applyBorder="0" applyAlignment="0"/>
    <xf numFmtId="0" fontId="9" fillId="0" borderId="0"/>
    <xf numFmtId="164" fontId="9" fillId="0" borderId="0"/>
    <xf numFmtId="0" fontId="9" fillId="0" borderId="0"/>
    <xf numFmtId="0" fontId="9" fillId="0" borderId="0"/>
    <xf numFmtId="270" fontId="9" fillId="0" borderId="0"/>
    <xf numFmtId="164" fontId="9" fillId="0" borderId="0"/>
    <xf numFmtId="164" fontId="9" fillId="0" borderId="0"/>
    <xf numFmtId="164" fontId="9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0" fontId="9" fillId="0" borderId="0"/>
    <xf numFmtId="164" fontId="1" fillId="0" borderId="0"/>
    <xf numFmtId="164" fontId="1" fillId="0" borderId="0"/>
    <xf numFmtId="0" fontId="9" fillId="0" borderId="0"/>
    <xf numFmtId="164" fontId="46" fillId="0" borderId="0"/>
    <xf numFmtId="270" fontId="9" fillId="0" borderId="0"/>
    <xf numFmtId="0" fontId="9" fillId="0" borderId="0"/>
    <xf numFmtId="270" fontId="9" fillId="0" borderId="0"/>
    <xf numFmtId="164" fontId="9" fillId="0" borderId="0"/>
    <xf numFmtId="0" fontId="9" fillId="0" borderId="0"/>
    <xf numFmtId="0" fontId="46" fillId="0" borderId="0"/>
    <xf numFmtId="0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0" fontId="46" fillId="0" borderId="0"/>
    <xf numFmtId="164" fontId="46" fillId="0" borderId="0"/>
    <xf numFmtId="164" fontId="46" fillId="0" borderId="0"/>
    <xf numFmtId="164" fontId="46" fillId="0" borderId="0"/>
    <xf numFmtId="164" fontId="46" fillId="0" borderId="0"/>
    <xf numFmtId="0" fontId="182" fillId="0" borderId="0"/>
    <xf numFmtId="164" fontId="182" fillId="0" borderId="0"/>
    <xf numFmtId="164" fontId="183" fillId="0" borderId="0"/>
    <xf numFmtId="164" fontId="182" fillId="0" borderId="0"/>
    <xf numFmtId="164" fontId="182" fillId="0" borderId="0"/>
    <xf numFmtId="0" fontId="182" fillId="0" borderId="0"/>
    <xf numFmtId="0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164" fontId="182" fillId="0" borderId="0"/>
    <xf numFmtId="164" fontId="182" fillId="0" borderId="0"/>
    <xf numFmtId="164" fontId="182" fillId="0" borderId="0"/>
    <xf numFmtId="164" fontId="182" fillId="0" borderId="0"/>
    <xf numFmtId="0" fontId="1" fillId="0" borderId="0"/>
    <xf numFmtId="0" fontId="1" fillId="0" borderId="0"/>
    <xf numFmtId="309" fontId="1" fillId="0" borderId="0"/>
    <xf numFmtId="310" fontId="1" fillId="0" borderId="0"/>
    <xf numFmtId="310" fontId="1" fillId="0" borderId="0"/>
    <xf numFmtId="310" fontId="1" fillId="0" borderId="0"/>
    <xf numFmtId="310" fontId="1" fillId="0" borderId="0"/>
    <xf numFmtId="310" fontId="1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309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8" fontId="9" fillId="0" borderId="0"/>
    <xf numFmtId="0" fontId="9" fillId="0" borderId="0"/>
    <xf numFmtId="0" fontId="1" fillId="0" borderId="0"/>
    <xf numFmtId="8" fontId="9" fillId="0" borderId="0"/>
    <xf numFmtId="214" fontId="9" fillId="0" borderId="0"/>
    <xf numFmtId="270" fontId="9" fillId="0" borderId="0"/>
    <xf numFmtId="270" fontId="9" fillId="0" borderId="0"/>
    <xf numFmtId="8" fontId="9" fillId="0" borderId="0"/>
    <xf numFmtId="0" fontId="9" fillId="0" borderId="0"/>
    <xf numFmtId="8" fontId="9" fillId="0" borderId="0"/>
    <xf numFmtId="8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236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236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164" fontId="9" fillId="0" borderId="0"/>
    <xf numFmtId="311" fontId="9" fillId="0" borderId="0"/>
    <xf numFmtId="0" fontId="1" fillId="0" borderId="0"/>
    <xf numFmtId="164" fontId="1" fillId="0" borderId="0"/>
    <xf numFmtId="164" fontId="1" fillId="0" borderId="0"/>
    <xf numFmtId="236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164" fontId="1" fillId="0" borderId="0"/>
    <xf numFmtId="164" fontId="1" fillId="0" borderId="0"/>
    <xf numFmtId="164" fontId="46" fillId="0" borderId="0"/>
    <xf numFmtId="0" fontId="184" fillId="0" borderId="0"/>
    <xf numFmtId="164" fontId="184" fillId="0" borderId="0"/>
    <xf numFmtId="164" fontId="184" fillId="0" borderId="0"/>
    <xf numFmtId="164" fontId="184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164" fontId="184" fillId="0" borderId="0"/>
    <xf numFmtId="164" fontId="184" fillId="0" borderId="0"/>
    <xf numFmtId="164" fontId="185" fillId="0" borderId="0"/>
    <xf numFmtId="164" fontId="184" fillId="0" borderId="0"/>
    <xf numFmtId="164" fontId="185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0" fontId="9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9" fillId="0" borderId="0"/>
    <xf numFmtId="0" fontId="9" fillId="0" borderId="0"/>
    <xf numFmtId="270" fontId="9" fillId="0" borderId="0"/>
    <xf numFmtId="164" fontId="9" fillId="0" borderId="0"/>
    <xf numFmtId="164" fontId="9" fillId="0" borderId="0"/>
    <xf numFmtId="164" fontId="9" fillId="0" borderId="0"/>
    <xf numFmtId="0" fontId="64" fillId="0" borderId="0">
      <alignment vertical="top"/>
    </xf>
    <xf numFmtId="236" fontId="9" fillId="0" borderId="0"/>
    <xf numFmtId="164" fontId="1" fillId="0" borderId="0"/>
    <xf numFmtId="311" fontId="9" fillId="0" borderId="0"/>
    <xf numFmtId="164" fontId="1" fillId="0" borderId="0"/>
    <xf numFmtId="263" fontId="9" fillId="0" borderId="0"/>
    <xf numFmtId="164" fontId="1" fillId="0" borderId="0"/>
    <xf numFmtId="311" fontId="9" fillId="0" borderId="0"/>
    <xf numFmtId="164" fontId="1" fillId="0" borderId="0"/>
    <xf numFmtId="311" fontId="9" fillId="0" borderId="0"/>
    <xf numFmtId="164" fontId="1" fillId="0" borderId="0"/>
    <xf numFmtId="236" fontId="9" fillId="0" borderId="0"/>
    <xf numFmtId="164" fontId="1" fillId="0" borderId="0"/>
    <xf numFmtId="0" fontId="186" fillId="0" borderId="0"/>
    <xf numFmtId="164" fontId="1" fillId="0" borderId="0"/>
    <xf numFmtId="0" fontId="1" fillId="0" borderId="0"/>
    <xf numFmtId="0" fontId="1" fillId="0" borderId="0"/>
    <xf numFmtId="0" fontId="9" fillId="0" borderId="0"/>
    <xf numFmtId="164" fontId="9" fillId="0" borderId="0"/>
    <xf numFmtId="0" fontId="9" fillId="0" borderId="0"/>
    <xf numFmtId="0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37" fontId="9" fillId="0" borderId="0"/>
    <xf numFmtId="164" fontId="9" fillId="0" borderId="0"/>
    <xf numFmtId="37" fontId="9" fillId="0" borderId="0"/>
    <xf numFmtId="0" fontId="9" fillId="0" borderId="0"/>
    <xf numFmtId="0" fontId="9" fillId="0" borderId="0"/>
    <xf numFmtId="236" fontId="9" fillId="0" borderId="0"/>
    <xf numFmtId="164" fontId="9" fillId="0" borderId="0"/>
    <xf numFmtId="164" fontId="9" fillId="0" borderId="0"/>
    <xf numFmtId="164" fontId="9" fillId="0" borderId="0"/>
    <xf numFmtId="236" fontId="9" fillId="0" borderId="0"/>
    <xf numFmtId="236" fontId="9" fillId="0" borderId="0"/>
    <xf numFmtId="236" fontId="9" fillId="0" borderId="0"/>
    <xf numFmtId="0" fontId="23" fillId="0" borderId="0"/>
    <xf numFmtId="0" fontId="9" fillId="0" borderId="0"/>
    <xf numFmtId="236" fontId="9" fillId="0" borderId="0"/>
    <xf numFmtId="236" fontId="9" fillId="0" borderId="0"/>
    <xf numFmtId="37" fontId="9" fillId="0" borderId="0"/>
    <xf numFmtId="37" fontId="9" fillId="0" borderId="0"/>
    <xf numFmtId="37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311" fontId="9" fillId="0" borderId="0"/>
    <xf numFmtId="31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8" fontId="1" fillId="0" borderId="0"/>
    <xf numFmtId="8" fontId="1" fillId="0" borderId="0"/>
    <xf numFmtId="297" fontId="9" fillId="0" borderId="0"/>
    <xf numFmtId="8" fontId="1" fillId="0" borderId="0"/>
    <xf numFmtId="8" fontId="1" fillId="0" borderId="0"/>
    <xf numFmtId="8" fontId="1" fillId="0" borderId="0"/>
    <xf numFmtId="8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236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1" fillId="0" borderId="0"/>
    <xf numFmtId="311" fontId="9" fillId="0" borderId="0"/>
    <xf numFmtId="164" fontId="1" fillId="0" borderId="0"/>
    <xf numFmtId="164" fontId="1" fillId="0" borderId="0"/>
    <xf numFmtId="164" fontId="4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7" fillId="0" borderId="0"/>
    <xf numFmtId="0" fontId="188" fillId="0" borderId="0"/>
    <xf numFmtId="0" fontId="188" fillId="0" borderId="0"/>
    <xf numFmtId="0" fontId="181" fillId="0" borderId="0" applyNumberFormat="0" applyFill="0" applyBorder="0" applyAlignment="0" applyProtection="0"/>
    <xf numFmtId="312" fontId="9" fillId="0" borderId="0"/>
    <xf numFmtId="164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164" fontId="181" fillId="0" borderId="0" applyNumberFormat="0" applyFill="0" applyBorder="0" applyAlignment="0" applyProtection="0"/>
    <xf numFmtId="312" fontId="9" fillId="0" borderId="0"/>
    <xf numFmtId="312" fontId="9" fillId="0" borderId="0"/>
    <xf numFmtId="0" fontId="1" fillId="0" borderId="0"/>
    <xf numFmtId="312" fontId="9" fillId="0" borderId="0"/>
    <xf numFmtId="164" fontId="1" fillId="0" borderId="0"/>
    <xf numFmtId="164" fontId="9" fillId="0" borderId="0"/>
    <xf numFmtId="164" fontId="9" fillId="0" borderId="0"/>
    <xf numFmtId="164" fontId="9" fillId="0" borderId="0"/>
    <xf numFmtId="236" fontId="9" fillId="0" borderId="0"/>
    <xf numFmtId="164" fontId="1" fillId="0" borderId="0"/>
    <xf numFmtId="236" fontId="9" fillId="0" borderId="0"/>
    <xf numFmtId="311" fontId="9" fillId="0" borderId="0"/>
    <xf numFmtId="311" fontId="9" fillId="0" borderId="0"/>
    <xf numFmtId="0" fontId="9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270" fontId="189" fillId="0" borderId="0" applyNumberFormat="0" applyFill="0" applyBorder="0" applyProtection="0">
      <alignment horizontal="left" vertical="top" wrapText="1"/>
    </xf>
    <xf numFmtId="270" fontId="189" fillId="0" borderId="0" applyNumberFormat="0" applyFill="0" applyBorder="0" applyProtection="0">
      <alignment horizontal="left" vertical="top" wrapText="1"/>
    </xf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46" fillId="0" borderId="0"/>
    <xf numFmtId="164" fontId="46" fillId="0" borderId="0"/>
    <xf numFmtId="164" fontId="46" fillId="0" borderId="0"/>
    <xf numFmtId="164" fontId="46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0" fontId="9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90" fillId="0" borderId="0"/>
    <xf numFmtId="236" fontId="9" fillId="0" borderId="0"/>
    <xf numFmtId="236" fontId="9" fillId="0" borderId="0"/>
    <xf numFmtId="312" fontId="9" fillId="0" borderId="0"/>
    <xf numFmtId="0" fontId="190" fillId="0" borderId="0"/>
    <xf numFmtId="0" fontId="9" fillId="0" borderId="0"/>
    <xf numFmtId="0" fontId="9" fillId="0" borderId="0"/>
    <xf numFmtId="0" fontId="9" fillId="0" borderId="0"/>
    <xf numFmtId="164" fontId="9" fillId="0" borderId="0"/>
    <xf numFmtId="164" fontId="9" fillId="0" borderId="0"/>
    <xf numFmtId="0" fontId="9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312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236" fontId="9" fillId="0" borderId="0"/>
    <xf numFmtId="0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311" fontId="9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311" fontId="9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46" fillId="0" borderId="0"/>
    <xf numFmtId="236" fontId="46" fillId="0" borderId="0"/>
    <xf numFmtId="236" fontId="46" fillId="0" borderId="0"/>
    <xf numFmtId="312" fontId="9" fillId="0" borderId="0"/>
    <xf numFmtId="0" fontId="46" fillId="0" borderId="0"/>
    <xf numFmtId="164" fontId="46" fillId="0" borderId="0"/>
    <xf numFmtId="0" fontId="64" fillId="0" borderId="0"/>
    <xf numFmtId="164" fontId="46" fillId="0" borderId="0"/>
    <xf numFmtId="164" fontId="46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236" fontId="46" fillId="0" borderId="0"/>
    <xf numFmtId="236" fontId="46" fillId="0" borderId="0"/>
    <xf numFmtId="0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311" fontId="9" fillId="0" borderId="0"/>
    <xf numFmtId="0" fontId="9" fillId="0" borderId="0"/>
    <xf numFmtId="292" fontId="9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9" fillId="0" borderId="0"/>
    <xf numFmtId="164" fontId="9" fillId="0" borderId="0"/>
    <xf numFmtId="311" fontId="9" fillId="0" borderId="0"/>
    <xf numFmtId="164" fontId="9" fillId="0" borderId="0"/>
    <xf numFmtId="164" fontId="9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0" fontId="173" fillId="0" borderId="0"/>
    <xf numFmtId="164" fontId="1" fillId="0" borderId="0"/>
    <xf numFmtId="164" fontId="1" fillId="0" borderId="0"/>
    <xf numFmtId="164" fontId="46" fillId="0" borderId="0"/>
    <xf numFmtId="0" fontId="9" fillId="0" borderId="0"/>
    <xf numFmtId="236" fontId="46" fillId="0" borderId="0"/>
    <xf numFmtId="236" fontId="46" fillId="0" borderId="0"/>
    <xf numFmtId="312" fontId="9" fillId="0" borderId="0"/>
    <xf numFmtId="0" fontId="46" fillId="0" borderId="0"/>
    <xf numFmtId="164" fontId="46" fillId="0" borderId="0"/>
    <xf numFmtId="164" fontId="46" fillId="0" borderId="0"/>
    <xf numFmtId="164" fontId="46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236" fontId="46" fillId="0" borderId="0"/>
    <xf numFmtId="236" fontId="46" fillId="0" borderId="0"/>
    <xf numFmtId="0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236" fontId="9" fillId="0" borderId="0"/>
    <xf numFmtId="0" fontId="9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164" fontId="46" fillId="0" borderId="0"/>
    <xf numFmtId="236" fontId="9" fillId="0" borderId="0"/>
    <xf numFmtId="0" fontId="9" fillId="0" borderId="0"/>
    <xf numFmtId="236" fontId="9" fillId="0" borderId="0"/>
    <xf numFmtId="236" fontId="9" fillId="0" borderId="0"/>
    <xf numFmtId="236" fontId="9" fillId="0" borderId="0"/>
    <xf numFmtId="164" fontId="9" fillId="0" borderId="0"/>
    <xf numFmtId="164" fontId="9" fillId="0" borderId="0"/>
    <xf numFmtId="0" fontId="46" fillId="0" borderId="0"/>
    <xf numFmtId="0" fontId="1" fillId="0" borderId="0"/>
    <xf numFmtId="0" fontId="1" fillId="0" borderId="0"/>
    <xf numFmtId="0" fontId="19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92" fillId="0" borderId="0"/>
    <xf numFmtId="0" fontId="19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236" fontId="1" fillId="0" borderId="0"/>
    <xf numFmtId="236" fontId="1" fillId="0" borderId="0"/>
    <xf numFmtId="312" fontId="9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46" fillId="0" borderId="0"/>
    <xf numFmtId="312" fontId="9" fillId="0" borderId="0"/>
    <xf numFmtId="236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1" fillId="0" borderId="0"/>
    <xf numFmtId="214" fontId="1" fillId="0" borderId="0"/>
    <xf numFmtId="0" fontId="9" fillId="0" borderId="0"/>
    <xf numFmtId="0" fontId="1" fillId="0" borderId="0"/>
    <xf numFmtId="0" fontId="9" fillId="0" borderId="0"/>
    <xf numFmtId="0" fontId="173" fillId="0" borderId="0"/>
    <xf numFmtId="0" fontId="173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73" fillId="0" borderId="0"/>
    <xf numFmtId="0" fontId="173" fillId="0" borderId="0"/>
    <xf numFmtId="0" fontId="193" fillId="0" borderId="0"/>
    <xf numFmtId="0" fontId="9" fillId="0" borderId="0"/>
    <xf numFmtId="312" fontId="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215" fontId="1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215" fontId="1" fillId="0" borderId="0"/>
    <xf numFmtId="215" fontId="1" fillId="0" borderId="0"/>
    <xf numFmtId="312" fontId="9" fillId="0" borderId="0"/>
    <xf numFmtId="164" fontId="9" fillId="0" borderId="0"/>
    <xf numFmtId="164" fontId="9" fillId="0" borderId="0"/>
    <xf numFmtId="164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9" fillId="0" borderId="0"/>
    <xf numFmtId="236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164" fontId="9" fillId="0" borderId="0"/>
    <xf numFmtId="0" fontId="45" fillId="0" borderId="0" applyNumberFormat="0" applyFill="0" applyBorder="0" applyAlignment="0" applyProtection="0"/>
    <xf numFmtId="313" fontId="9" fillId="0" borderId="0" applyFont="0" applyFill="0" applyBorder="0" applyAlignment="0" applyProtection="0"/>
    <xf numFmtId="0" fontId="56" fillId="0" borderId="0"/>
    <xf numFmtId="164" fontId="56" fillId="0" borderId="0"/>
    <xf numFmtId="164" fontId="56" fillId="0" borderId="0"/>
    <xf numFmtId="164" fontId="56" fillId="0" borderId="0"/>
    <xf numFmtId="164" fontId="56" fillId="0" borderId="0"/>
    <xf numFmtId="40" fontId="45" fillId="0" borderId="0">
      <alignment horizontal="left"/>
    </xf>
    <xf numFmtId="0" fontId="194" fillId="0" borderId="0" applyFill="0" applyBorder="0" applyAlignment="0" applyProtection="0"/>
    <xf numFmtId="164" fontId="194" fillId="0" borderId="0" applyFill="0" applyBorder="0" applyAlignment="0" applyProtection="0"/>
    <xf numFmtId="164" fontId="194" fillId="0" borderId="0" applyFill="0" applyBorder="0" applyAlignment="0" applyProtection="0"/>
    <xf numFmtId="164" fontId="194" fillId="0" borderId="0" applyFill="0" applyBorder="0" applyAlignment="0" applyProtection="0"/>
    <xf numFmtId="164" fontId="194" fillId="0" borderId="0" applyFill="0" applyBorder="0" applyAlignment="0" applyProtection="0"/>
    <xf numFmtId="0" fontId="10" fillId="0" borderId="0"/>
    <xf numFmtId="0" fontId="9" fillId="0" borderId="0"/>
    <xf numFmtId="314" fontId="10" fillId="0" borderId="0" applyFont="0" applyFill="0" applyBorder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195" fillId="88" borderId="56" applyNumberFormat="0" applyFont="0" applyAlignment="0" applyProtection="0"/>
    <xf numFmtId="0" fontId="195" fillId="88" borderId="56" applyNumberFormat="0" applyFont="0" applyAlignment="0" applyProtection="0"/>
    <xf numFmtId="164" fontId="195" fillId="88" borderId="56" applyNumberFormat="0" applyFont="0" applyAlignment="0" applyProtection="0"/>
    <xf numFmtId="164" fontId="195" fillId="88" borderId="56" applyNumberFormat="0" applyFont="0" applyAlignment="0" applyProtection="0"/>
    <xf numFmtId="164" fontId="195" fillId="88" borderId="56" applyNumberFormat="0" applyFont="0" applyAlignment="0" applyProtection="0"/>
    <xf numFmtId="164" fontId="195" fillId="88" borderId="56" applyNumberFormat="0" applyFont="0" applyAlignment="0" applyProtection="0"/>
    <xf numFmtId="164" fontId="195" fillId="88" borderId="56" applyNumberFormat="0" applyFont="0" applyAlignment="0" applyProtection="0"/>
    <xf numFmtId="164" fontId="195" fillId="88" borderId="56" applyNumberFormat="0" applyFont="0" applyAlignment="0" applyProtection="0"/>
    <xf numFmtId="164" fontId="195" fillId="88" borderId="56" applyNumberFormat="0" applyFont="0" applyAlignment="0" applyProtection="0"/>
    <xf numFmtId="164" fontId="195" fillId="88" borderId="56" applyNumberFormat="0" applyFont="0" applyAlignment="0" applyProtection="0"/>
    <xf numFmtId="164" fontId="195" fillId="88" borderId="56" applyNumberFormat="0" applyFont="0" applyAlignment="0" applyProtection="0"/>
    <xf numFmtId="164" fontId="195" fillId="88" borderId="56" applyNumberFormat="0" applyFont="0" applyAlignment="0" applyProtection="0"/>
    <xf numFmtId="164" fontId="195" fillId="88" borderId="56" applyNumberFormat="0" applyFont="0" applyAlignment="0" applyProtection="0"/>
    <xf numFmtId="164" fontId="195" fillId="88" borderId="56" applyNumberFormat="0" applyFont="0" applyAlignment="0" applyProtection="0"/>
    <xf numFmtId="164" fontId="195" fillId="88" borderId="56" applyNumberFormat="0" applyFont="0" applyAlignment="0" applyProtection="0"/>
    <xf numFmtId="164" fontId="195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164" fontId="46" fillId="88" borderId="56" applyNumberFormat="0" applyFont="0" applyAlignment="0" applyProtection="0"/>
    <xf numFmtId="164" fontId="46" fillId="88" borderId="56" applyNumberFormat="0" applyFont="0" applyAlignment="0" applyProtection="0"/>
    <xf numFmtId="164" fontId="46" fillId="88" borderId="56" applyNumberFormat="0" applyFont="0" applyAlignment="0" applyProtection="0"/>
    <xf numFmtId="164" fontId="46" fillId="88" borderId="56" applyNumberFormat="0" applyFont="0" applyAlignment="0" applyProtection="0"/>
    <xf numFmtId="164" fontId="46" fillId="88" borderId="56" applyNumberFormat="0" applyFont="0" applyAlignment="0" applyProtection="0"/>
    <xf numFmtId="164" fontId="46" fillId="88" borderId="56" applyNumberFormat="0" applyFont="0" applyAlignment="0" applyProtection="0"/>
    <xf numFmtId="164" fontId="46" fillId="88" borderId="56" applyNumberFormat="0" applyFont="0" applyAlignment="0" applyProtection="0"/>
    <xf numFmtId="164" fontId="46" fillId="88" borderId="56" applyNumberFormat="0" applyFont="0" applyAlignment="0" applyProtection="0"/>
    <xf numFmtId="164" fontId="46" fillId="88" borderId="56" applyNumberFormat="0" applyFont="0" applyAlignment="0" applyProtection="0"/>
    <xf numFmtId="164" fontId="46" fillId="88" borderId="56" applyNumberFormat="0" applyFont="0" applyAlignment="0" applyProtection="0"/>
    <xf numFmtId="164" fontId="46" fillId="88" borderId="56" applyNumberFormat="0" applyFont="0" applyAlignment="0" applyProtection="0"/>
    <xf numFmtId="164" fontId="46" fillId="88" borderId="56" applyNumberFormat="0" applyFont="0" applyAlignment="0" applyProtection="0"/>
    <xf numFmtId="164" fontId="46" fillId="88" borderId="56" applyNumberFormat="0" applyFont="0" applyAlignment="0" applyProtection="0"/>
    <xf numFmtId="164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46" fillId="88" borderId="56" applyNumberFormat="0" applyFont="0" applyAlignment="0" applyProtection="0"/>
    <xf numFmtId="0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0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236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236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236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164" fontId="9" fillId="88" borderId="56" applyNumberFormat="0" applyFont="0" applyAlignment="0" applyProtection="0"/>
    <xf numFmtId="315" fontId="9" fillId="0" borderId="0" applyFont="0" applyFill="0" applyBorder="0" applyAlignment="0" applyProtection="0"/>
    <xf numFmtId="1" fontId="45" fillId="0" borderId="0" applyFont="0" applyFill="0" applyBorder="0" applyAlignment="0" applyProtection="0">
      <protection locked="0"/>
    </xf>
    <xf numFmtId="312" fontId="9" fillId="0" borderId="0" applyFont="0" applyFill="0" applyBorder="0" applyAlignment="0" applyProtection="0"/>
    <xf numFmtId="312" fontId="9" fillId="0" borderId="0" applyFont="0" applyFill="0" applyBorder="0" applyAlignment="0" applyProtection="0"/>
    <xf numFmtId="316" fontId="9" fillId="0" borderId="0" applyFont="0" applyFill="0" applyBorder="0" applyAlignment="0" applyProtection="0"/>
    <xf numFmtId="316" fontId="9" fillId="0" borderId="0" applyFont="0" applyFill="0" applyBorder="0" applyAlignment="0" applyProtection="0"/>
    <xf numFmtId="311" fontId="9" fillId="0" borderId="0" applyFont="0" applyFill="0" applyBorder="0" applyAlignment="0" applyProtection="0"/>
    <xf numFmtId="311" fontId="9" fillId="0" borderId="0" applyFont="0" applyFill="0" applyBorder="0" applyAlignment="0" applyProtection="0"/>
    <xf numFmtId="317" fontId="9" fillId="0" borderId="17"/>
    <xf numFmtId="221" fontId="29" fillId="0" borderId="17" applyBorder="0"/>
    <xf numFmtId="278" fontId="9" fillId="0" borderId="0" applyFont="0" applyFill="0" applyBorder="0" applyAlignment="0" applyProtection="0"/>
    <xf numFmtId="206" fontId="18" fillId="0" borderId="0"/>
    <xf numFmtId="37" fontId="196" fillId="68" borderId="37">
      <alignment horizontal="right"/>
    </xf>
    <xf numFmtId="0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0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236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236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236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0" fontId="197" fillId="55" borderId="57" applyNumberFormat="0" applyAlignment="0" applyProtection="0"/>
    <xf numFmtId="37" fontId="10" fillId="0" borderId="0" applyBorder="0">
      <protection locked="0"/>
    </xf>
    <xf numFmtId="0" fontId="198" fillId="0" borderId="0" applyProtection="0">
      <alignment horizontal="left"/>
    </xf>
    <xf numFmtId="164" fontId="198" fillId="0" borderId="0" applyProtection="0">
      <alignment horizontal="left"/>
    </xf>
    <xf numFmtId="0" fontId="198" fillId="0" borderId="0" applyFill="0" applyBorder="0" applyProtection="0">
      <alignment horizontal="left"/>
    </xf>
    <xf numFmtId="164" fontId="198" fillId="0" borderId="0" applyFill="0" applyBorder="0" applyProtection="0">
      <alignment horizontal="left"/>
    </xf>
    <xf numFmtId="0" fontId="199" fillId="0" borderId="0" applyFill="0" applyBorder="0" applyProtection="0">
      <alignment horizontal="left"/>
    </xf>
    <xf numFmtId="164" fontId="199" fillId="0" borderId="0" applyFill="0" applyBorder="0" applyProtection="0">
      <alignment horizontal="left"/>
    </xf>
    <xf numFmtId="315" fontId="9" fillId="0" borderId="0" applyFont="0" applyFill="0" applyBorder="0" applyAlignment="0"/>
    <xf numFmtId="318" fontId="9" fillId="0" borderId="0" applyFill="0" applyBorder="0"/>
    <xf numFmtId="319" fontId="9" fillId="0" borderId="0" applyFont="0" applyFill="0" applyBorder="0" applyAlignment="0" applyProtection="0"/>
    <xf numFmtId="0" fontId="21" fillId="0" borderId="0"/>
    <xf numFmtId="164" fontId="21" fillId="0" borderId="0"/>
    <xf numFmtId="0" fontId="21" fillId="0" borderId="0"/>
    <xf numFmtId="164" fontId="21" fillId="0" borderId="0"/>
    <xf numFmtId="320" fontId="35" fillId="0" borderId="0">
      <protection locked="0"/>
    </xf>
    <xf numFmtId="9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321" fontId="9" fillId="0" borderId="0" applyFont="0" applyFill="0" applyBorder="0" applyAlignment="0" applyProtection="0"/>
    <xf numFmtId="321" fontId="9" fillId="0" borderId="0" applyFont="0" applyFill="0" applyBorder="0" applyAlignment="0" applyProtection="0"/>
    <xf numFmtId="322" fontId="9" fillId="0" borderId="0" applyFont="0" applyFill="0" applyBorder="0" applyAlignment="0" applyProtection="0"/>
    <xf numFmtId="322" fontId="9" fillId="0" borderId="0" applyFont="0" applyFill="0" applyBorder="0" applyAlignment="0" applyProtection="0"/>
    <xf numFmtId="323" fontId="9" fillId="0" borderId="0" applyFont="0" applyFill="0" applyBorder="0" applyAlignment="0" applyProtection="0"/>
    <xf numFmtId="323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91" fontId="9" fillId="0" borderId="0" applyFont="0" applyFill="0" applyBorder="0" applyProtection="0">
      <alignment horizontal="right"/>
    </xf>
    <xf numFmtId="324" fontId="16" fillId="0" borderId="0" applyFont="0" applyFill="0" applyBorder="0" applyProtection="0">
      <alignment horizontal="right"/>
    </xf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258" fontId="9" fillId="0" borderId="0" applyFont="0" applyFill="0" applyBorder="0" applyAlignment="0" applyProtection="0"/>
    <xf numFmtId="325" fontId="200" fillId="0" borderId="0">
      <protection locked="0"/>
    </xf>
    <xf numFmtId="326" fontId="127" fillId="0" borderId="0" applyFill="0" applyBorder="0">
      <alignment horizontal="right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7" fontId="16" fillId="0" borderId="35">
      <alignment vertical="center"/>
    </xf>
    <xf numFmtId="325" fontId="200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0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8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320" fontId="35" fillId="0" borderId="0">
      <protection locked="0"/>
    </xf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328" fontId="44" fillId="0" borderId="0"/>
    <xf numFmtId="230" fontId="44" fillId="0" borderId="0"/>
    <xf numFmtId="328" fontId="44" fillId="0" borderId="0"/>
    <xf numFmtId="0" fontId="45" fillId="68" borderId="37" applyNumberFormat="0" applyFont="0" applyAlignment="0" applyProtection="0"/>
    <xf numFmtId="164" fontId="45" fillId="68" borderId="37" applyNumberFormat="0" applyFont="0" applyAlignment="0" applyProtection="0"/>
    <xf numFmtId="164" fontId="45" fillId="68" borderId="37" applyNumberFormat="0" applyFont="0" applyAlignment="0" applyProtection="0"/>
    <xf numFmtId="164" fontId="45" fillId="68" borderId="37" applyNumberFormat="0" applyFont="0" applyAlignment="0" applyProtection="0"/>
    <xf numFmtId="164" fontId="45" fillId="68" borderId="37" applyNumberFormat="0" applyFont="0" applyAlignment="0" applyProtection="0"/>
    <xf numFmtId="281" fontId="10" fillId="68" borderId="0" applyNumberFormat="0" applyFont="0" applyBorder="0" applyAlignment="0" applyProtection="0">
      <alignment horizontal="center"/>
      <protection locked="0"/>
    </xf>
    <xf numFmtId="9" fontId="23" fillId="0" borderId="0" applyFont="0" applyFill="0" applyBorder="0" applyAlignment="0" applyProtection="0"/>
    <xf numFmtId="4" fontId="35" fillId="0" borderId="0">
      <protection locked="0"/>
    </xf>
    <xf numFmtId="3" fontId="110" fillId="0" borderId="0" applyFont="0" applyFill="0" applyBorder="0" applyAlignment="0" applyProtection="0"/>
    <xf numFmtId="308" fontId="9" fillId="0" borderId="0" applyFont="0" applyFill="0" applyBorder="0" applyProtection="0">
      <alignment horizontal="right"/>
    </xf>
    <xf numFmtId="329" fontId="9" fillId="0" borderId="0" applyFont="0" applyFill="0" applyBorder="0" applyProtection="0">
      <alignment horizontal="right"/>
    </xf>
    <xf numFmtId="330" fontId="9" fillId="0" borderId="0" applyFont="0" applyFill="0" applyBorder="0" applyProtection="0">
      <alignment horizontal="right"/>
    </xf>
    <xf numFmtId="0" fontId="202" fillId="0" borderId="0" applyNumberFormat="0" applyFill="0" applyBorder="0" applyAlignment="0" applyProtection="0"/>
    <xf numFmtId="164" fontId="20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horizontal="left"/>
    </xf>
    <xf numFmtId="0" fontId="203" fillId="0" borderId="0" applyNumberFormat="0" applyFill="0" applyBorder="0" applyAlignment="0" applyProtection="0"/>
    <xf numFmtId="164" fontId="203" fillId="0" borderId="0" applyNumberFormat="0" applyFill="0" applyBorder="0" applyAlignment="0" applyProtection="0"/>
    <xf numFmtId="3" fontId="69" fillId="89" borderId="37"/>
    <xf numFmtId="331" fontId="9" fillId="0" borderId="0" applyProtection="0">
      <alignment horizontal="right"/>
    </xf>
    <xf numFmtId="3" fontId="69" fillId="89" borderId="37"/>
    <xf numFmtId="3" fontId="69" fillId="89" borderId="37"/>
    <xf numFmtId="332" fontId="9" fillId="0" borderId="0" applyProtection="0">
      <alignment horizontal="right"/>
    </xf>
    <xf numFmtId="3" fontId="69" fillId="89" borderId="37"/>
    <xf numFmtId="3" fontId="69" fillId="89" borderId="37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4" fontId="204" fillId="39" borderId="58" applyBorder="0" applyProtection="0"/>
    <xf numFmtId="37" fontId="205" fillId="0" borderId="0" applyNumberFormat="0" applyFill="0" applyBorder="0" applyAlignment="0" applyProtection="0"/>
    <xf numFmtId="0" fontId="10" fillId="0" borderId="0">
      <alignment horizontal="right"/>
    </xf>
    <xf numFmtId="164" fontId="10" fillId="0" borderId="0">
      <alignment horizontal="right"/>
    </xf>
    <xf numFmtId="227" fontId="76" fillId="0" borderId="0"/>
    <xf numFmtId="0" fontId="45" fillId="0" borderId="0" applyNumberFormat="0" applyFill="0" applyBorder="0"/>
    <xf numFmtId="164" fontId="45" fillId="0" borderId="0" applyNumberFormat="0" applyFill="0" applyBorder="0"/>
    <xf numFmtId="0" fontId="197" fillId="55" borderId="57" applyNumberFormat="0" applyAlignment="0" applyProtection="0"/>
    <xf numFmtId="0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164" fontId="197" fillId="55" borderId="57" applyNumberFormat="0" applyAlignment="0" applyProtection="0"/>
    <xf numFmtId="0" fontId="145" fillId="0" borderId="0" applyFill="0" applyBorder="0" applyProtection="0">
      <alignment horizontal="left"/>
    </xf>
    <xf numFmtId="164" fontId="145" fillId="0" borderId="0" applyFill="0" applyBorder="0" applyProtection="0">
      <alignment horizontal="left"/>
    </xf>
    <xf numFmtId="185" fontId="206" fillId="0" borderId="0">
      <alignment horizontal="left"/>
    </xf>
    <xf numFmtId="3" fontId="132" fillId="0" borderId="0">
      <alignment horizontal="center"/>
      <protection locked="0"/>
    </xf>
    <xf numFmtId="0" fontId="64" fillId="90" borderId="0" applyNumberFormat="0"/>
    <xf numFmtId="164" fontId="64" fillId="90" borderId="0" applyNumberFormat="0"/>
    <xf numFmtId="38" fontId="23" fillId="0" borderId="0" applyFont="0" applyFill="0" applyBorder="0" applyAlignment="0" applyProtection="0"/>
    <xf numFmtId="325" fontId="207" fillId="0" borderId="0">
      <protection locked="0"/>
    </xf>
    <xf numFmtId="226" fontId="9" fillId="0" borderId="0" applyFont="0" applyFill="0" applyBorder="0" applyAlignment="0" applyProtection="0"/>
    <xf numFmtId="248" fontId="9" fillId="0" borderId="0" applyFont="0" applyFill="0" applyBorder="0" applyAlignment="0" applyProtection="0"/>
    <xf numFmtId="236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309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33" fontId="1" fillId="0" borderId="0" applyFont="0" applyFill="0" applyBorder="0" applyAlignment="0" applyProtection="0"/>
    <xf numFmtId="334" fontId="1" fillId="0" borderId="0" applyFont="0" applyFill="0" applyBorder="0" applyAlignment="0" applyProtection="0"/>
    <xf numFmtId="21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333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326" fontId="9" fillId="0" borderId="0" applyFont="0" applyFill="0" applyBorder="0" applyAlignment="0" applyProtection="0"/>
    <xf numFmtId="335" fontId="9" fillId="0" borderId="0" applyFont="0" applyFill="0" applyBorder="0" applyAlignment="0" applyProtection="0"/>
    <xf numFmtId="2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36" fontId="9" fillId="0" borderId="0" applyFont="0" applyFill="0" applyBorder="0" applyAlignment="0" applyProtection="0"/>
    <xf numFmtId="211" fontId="1" fillId="0" borderId="0" applyFont="0" applyFill="0" applyBorder="0" applyAlignment="0" applyProtection="0"/>
    <xf numFmtId="215" fontId="9" fillId="0" borderId="0" applyFont="0" applyFill="0" applyBorder="0" applyAlignment="0" applyProtection="0"/>
    <xf numFmtId="337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8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338" fontId="9" fillId="0" borderId="0" applyFont="0" applyFill="0" applyBorder="0" applyAlignment="0" applyProtection="0"/>
    <xf numFmtId="211" fontId="1" fillId="0" borderId="0" applyFont="0" applyFill="0" applyBorder="0" applyAlignment="0" applyProtection="0"/>
    <xf numFmtId="33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326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336" fontId="9" fillId="0" borderId="0" applyFont="0" applyFill="0" applyBorder="0" applyAlignment="0" applyProtection="0"/>
    <xf numFmtId="215" fontId="9" fillId="0" borderId="0" applyFont="0" applyFill="0" applyBorder="0" applyAlignment="0" applyProtection="0"/>
    <xf numFmtId="337" fontId="9" fillId="0" borderId="0" applyFont="0" applyFill="0" applyBorder="0" applyAlignment="0" applyProtection="0"/>
    <xf numFmtId="326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340" fontId="9" fillId="0" borderId="0" applyFont="0" applyFill="0" applyBorder="0" applyAlignment="0" applyProtection="0"/>
    <xf numFmtId="340" fontId="9" fillId="0" borderId="0" applyFont="0" applyFill="0" applyBorder="0" applyAlignment="0" applyProtection="0"/>
    <xf numFmtId="340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302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74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33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340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34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33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48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1" fillId="0" borderId="0" applyFont="0" applyFill="0" applyBorder="0" applyAlignment="0" applyProtection="0"/>
    <xf numFmtId="252" fontId="46" fillId="0" borderId="0" applyFont="0" applyFill="0" applyBorder="0" applyAlignment="0" applyProtection="0"/>
    <xf numFmtId="43" fontId="190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26" fontId="46" fillId="0" borderId="0" applyFont="0" applyFill="0" applyBorder="0" applyAlignment="0" applyProtection="0"/>
    <xf numFmtId="238" fontId="9" fillId="0" borderId="0" applyFont="0" applyFill="0" applyBorder="0" applyAlignment="0" applyProtection="0"/>
    <xf numFmtId="238" fontId="9" fillId="0" borderId="0" applyFont="0" applyFill="0" applyBorder="0" applyAlignment="0" applyProtection="0"/>
    <xf numFmtId="205" fontId="46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190" fillId="0" borderId="0" applyFont="0" applyFill="0" applyBorder="0" applyAlignment="0" applyProtection="0"/>
    <xf numFmtId="170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88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52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342" fontId="9" fillId="0" borderId="0" applyFont="0" applyFill="0" applyBorder="0" applyAlignment="0" applyProtection="0"/>
    <xf numFmtId="342" fontId="9" fillId="0" borderId="0" applyFont="0" applyFill="0" applyBorder="0" applyAlignment="0" applyProtection="0"/>
    <xf numFmtId="289" fontId="9" fillId="0" borderId="0" applyFont="0" applyFill="0" applyBorder="0" applyAlignment="0" applyProtection="0"/>
    <xf numFmtId="252" fontId="12" fillId="0" borderId="0" applyFont="0" applyFill="0" applyBorder="0" applyAlignment="0" applyProtection="0"/>
    <xf numFmtId="252" fontId="12" fillId="0" borderId="0" applyFont="0" applyFill="0" applyBorder="0" applyAlignment="0" applyProtection="0"/>
    <xf numFmtId="252" fontId="12" fillId="0" borderId="0" applyFont="0" applyFill="0" applyBorder="0" applyAlignment="0" applyProtection="0"/>
    <xf numFmtId="252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343" fontId="1" fillId="0" borderId="0" applyFont="0" applyFill="0" applyBorder="0" applyAlignment="0" applyProtection="0"/>
    <xf numFmtId="342" fontId="9" fillId="0" borderId="0" applyFont="0" applyFill="0" applyBorder="0" applyAlignment="0" applyProtection="0"/>
    <xf numFmtId="342" fontId="9" fillId="0" borderId="0" applyFont="0" applyFill="0" applyBorder="0" applyAlignment="0" applyProtection="0"/>
    <xf numFmtId="342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342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342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342" fontId="9" fillId="0" borderId="0" applyFont="0" applyFill="0" applyBorder="0" applyAlignment="0" applyProtection="0"/>
    <xf numFmtId="342" fontId="9" fillId="0" borderId="0" applyFont="0" applyFill="0" applyBorder="0" applyAlignment="0" applyProtection="0"/>
    <xf numFmtId="342" fontId="9" fillId="0" borderId="0" applyFont="0" applyFill="0" applyBorder="0" applyAlignment="0" applyProtection="0"/>
    <xf numFmtId="344" fontId="9" fillId="0" borderId="0" applyFont="0" applyFill="0" applyBorder="0" applyAlignment="0" applyProtection="0"/>
    <xf numFmtId="342" fontId="9" fillId="0" borderId="0" applyFont="0" applyFill="0" applyBorder="0" applyAlignment="0" applyProtection="0"/>
    <xf numFmtId="342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27" fontId="9" fillId="0" borderId="0" applyFont="0" applyFill="0" applyBorder="0" applyAlignment="0" applyProtection="0"/>
    <xf numFmtId="338" fontId="9" fillId="0" borderId="0" applyFont="0" applyFill="0" applyBorder="0" applyAlignment="0" applyProtection="0"/>
    <xf numFmtId="344" fontId="9" fillId="0" borderId="0" applyFont="0" applyFill="0" applyBorder="0" applyAlignment="0" applyProtection="0"/>
    <xf numFmtId="344" fontId="9" fillId="0" borderId="0" applyFont="0" applyFill="0" applyBorder="0" applyAlignment="0" applyProtection="0"/>
    <xf numFmtId="248" fontId="9" fillId="0" borderId="0" applyFont="0" applyFill="0" applyBorder="0" applyAlignment="0" applyProtection="0"/>
    <xf numFmtId="248" fontId="9" fillId="0" borderId="0" applyFont="0" applyFill="0" applyBorder="0" applyAlignment="0" applyProtection="0"/>
    <xf numFmtId="344" fontId="9" fillId="0" borderId="0" applyFont="0" applyFill="0" applyBorder="0" applyAlignment="0" applyProtection="0"/>
    <xf numFmtId="344" fontId="9" fillId="0" borderId="0" applyFont="0" applyFill="0" applyBorder="0" applyAlignment="0" applyProtection="0"/>
    <xf numFmtId="248" fontId="9" fillId="0" borderId="0" applyFont="0" applyFill="0" applyBorder="0" applyAlignment="0" applyProtection="0"/>
    <xf numFmtId="248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170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345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31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187" fillId="0" borderId="0" applyFont="0" applyFill="0" applyBorder="0" applyAlignment="0" applyProtection="0"/>
    <xf numFmtId="238" fontId="9" fillId="0" borderId="0" applyFont="0" applyFill="0" applyBorder="0" applyAlignment="0" applyProtection="0"/>
    <xf numFmtId="0" fontId="12" fillId="91" borderId="0" applyNumberFormat="0" applyFont="0" applyBorder="0" applyAlignment="0" applyProtection="0"/>
    <xf numFmtId="164" fontId="12" fillId="91" borderId="0" applyNumberFormat="0" applyFont="0" applyBorder="0" applyAlignment="0" applyProtection="0"/>
    <xf numFmtId="0" fontId="208" fillId="0" borderId="0" applyNumberFormat="0" applyFill="0" applyBorder="0" applyAlignment="0" applyProtection="0"/>
    <xf numFmtId="164" fontId="208" fillId="0" borderId="0" applyNumberFormat="0" applyFill="0" applyBorder="0" applyAlignment="0" applyProtection="0"/>
    <xf numFmtId="202" fontId="84" fillId="0" borderId="0" applyFill="0" applyBorder="0" applyAlignment="0" applyProtection="0"/>
    <xf numFmtId="0" fontId="194" fillId="0" borderId="0" applyNumberFormat="0" applyFill="0" applyBorder="0" applyAlignment="0" applyProtection="0"/>
    <xf numFmtId="0" fontId="9" fillId="0" borderId="0"/>
    <xf numFmtId="0" fontId="9" fillId="0" borderId="0">
      <alignment vertical="center"/>
    </xf>
    <xf numFmtId="12" fontId="9" fillId="0" borderId="0" applyFont="0" applyFill="0" applyBorder="0" applyProtection="0">
      <alignment horizontal="right"/>
    </xf>
    <xf numFmtId="335" fontId="9" fillId="92" borderId="0" applyFont="0" applyFill="0" applyBorder="0" applyProtection="0">
      <alignment horizontal="right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0" fontId="43" fillId="93" borderId="59" applyNumberFormat="0" applyProtection="0">
      <alignment horizontal="center" wrapText="1"/>
    </xf>
    <xf numFmtId="0" fontId="43" fillId="93" borderId="60" applyNumberFormat="0" applyAlignment="0" applyProtection="0">
      <alignment wrapText="1"/>
    </xf>
    <xf numFmtId="0" fontId="9" fillId="94" borderId="0" applyNumberFormat="0" applyBorder="0">
      <alignment horizontal="center" wrapText="1"/>
    </xf>
    <xf numFmtId="0" fontId="9" fillId="95" borderId="61" applyNumberFormat="0">
      <alignment wrapText="1"/>
    </xf>
    <xf numFmtId="0" fontId="9" fillId="95" borderId="0" applyNumberFormat="0" applyBorder="0">
      <alignment wrapText="1"/>
    </xf>
    <xf numFmtId="0" fontId="9" fillId="0" borderId="0" applyNumberFormat="0" applyFill="0" applyBorder="0" applyProtection="0">
      <alignment horizontal="right" wrapText="1"/>
    </xf>
    <xf numFmtId="346" fontId="9" fillId="0" borderId="0" applyFill="0" applyBorder="0" applyAlignment="0" applyProtection="0">
      <alignment wrapText="1"/>
    </xf>
    <xf numFmtId="347" fontId="9" fillId="0" borderId="0" applyFill="0" applyBorder="0" applyAlignment="0" applyProtection="0">
      <alignment wrapText="1"/>
    </xf>
    <xf numFmtId="335" fontId="9" fillId="0" borderId="0" applyFill="0" applyBorder="0" applyAlignment="0" applyProtection="0">
      <alignment wrapText="1"/>
    </xf>
    <xf numFmtId="0" fontId="9" fillId="0" borderId="0" applyNumberFormat="0" applyFill="0" applyBorder="0" applyProtection="0">
      <alignment horizontal="right" wrapText="1"/>
    </xf>
    <xf numFmtId="0" fontId="9" fillId="0" borderId="0" applyNumberFormat="0" applyFill="0" applyBorder="0">
      <alignment horizontal="right" wrapText="1"/>
    </xf>
    <xf numFmtId="348" fontId="9" fillId="0" borderId="0" applyFill="0" applyBorder="0">
      <alignment horizontal="right" wrapText="1"/>
    </xf>
    <xf numFmtId="169" fontId="9" fillId="0" borderId="0" applyFill="0" applyBorder="0" applyAlignment="0" applyProtection="0">
      <alignment wrapText="1"/>
    </xf>
    <xf numFmtId="0" fontId="145" fillId="0" borderId="0" applyNumberFormat="0" applyFill="0" applyBorder="0">
      <alignment horizontal="left" wrapText="1"/>
    </xf>
    <xf numFmtId="0" fontId="43" fillId="0" borderId="0" applyNumberFormat="0" applyFill="0" applyBorder="0">
      <alignment horizontal="center" wrapText="1"/>
    </xf>
    <xf numFmtId="0" fontId="43" fillId="0" borderId="0" applyNumberFormat="0" applyFill="0" applyBorder="0">
      <alignment horizontal="center" wrapText="1"/>
    </xf>
    <xf numFmtId="0" fontId="210" fillId="58" borderId="0" applyNumberFormat="0" applyProtection="0">
      <alignment horizontal="center" vertical="center"/>
    </xf>
    <xf numFmtId="4" fontId="64" fillId="58" borderId="0" applyProtection="0">
      <alignment horizontal="center" vertical="center"/>
    </xf>
    <xf numFmtId="0" fontId="211" fillId="58" borderId="0" applyNumberFormat="0" applyProtection="0">
      <alignment horizontal="center" vertical="center"/>
    </xf>
    <xf numFmtId="4" fontId="212" fillId="58" borderId="0" applyProtection="0">
      <alignment horizontal="center" vertical="center"/>
    </xf>
    <xf numFmtId="0" fontId="213" fillId="91" borderId="0" applyNumberFormat="0" applyProtection="0">
      <alignment horizontal="center" vertical="center"/>
    </xf>
    <xf numFmtId="4" fontId="202" fillId="91" borderId="0" applyProtection="0">
      <alignment horizontal="center" vertical="center"/>
    </xf>
    <xf numFmtId="0" fontId="209" fillId="58" borderId="0" applyNumberFormat="0" applyProtection="0">
      <alignment horizontal="center" vertical="center"/>
    </xf>
    <xf numFmtId="4" fontId="214" fillId="58" borderId="0" applyProtection="0">
      <alignment horizontal="center" vertical="center"/>
    </xf>
    <xf numFmtId="0" fontId="215" fillId="96" borderId="0" applyNumberFormat="0" applyProtection="0">
      <alignment horizontal="center" vertical="center"/>
    </xf>
    <xf numFmtId="4" fontId="63" fillId="96" borderId="0" applyProtection="0">
      <alignment horizontal="center" vertical="center"/>
    </xf>
    <xf numFmtId="0" fontId="125" fillId="58" borderId="0" applyNumberFormat="0" applyProtection="0">
      <alignment horizontal="center" vertical="center" wrapText="1"/>
    </xf>
    <xf numFmtId="4" fontId="29" fillId="58" borderId="0" applyProtection="0">
      <alignment horizontal="center" vertical="center"/>
    </xf>
    <xf numFmtId="0" fontId="211" fillId="58" borderId="0" applyNumberFormat="0" applyProtection="0">
      <alignment horizontal="center" vertical="center"/>
    </xf>
    <xf numFmtId="4" fontId="216" fillId="58" borderId="0" applyProtection="0">
      <alignment horizontal="center" vertical="center"/>
    </xf>
    <xf numFmtId="0" fontId="213" fillId="91" borderId="0" applyNumberFormat="0" applyProtection="0">
      <alignment horizontal="center" vertical="center"/>
    </xf>
    <xf numFmtId="0" fontId="217" fillId="58" borderId="0" applyNumberFormat="0" applyProtection="0">
      <alignment horizontal="center" vertical="center"/>
    </xf>
    <xf numFmtId="4" fontId="218" fillId="58" borderId="0" applyProtection="0">
      <alignment horizontal="center" vertical="center"/>
    </xf>
    <xf numFmtId="0" fontId="215" fillId="96" borderId="0" applyNumberFormat="0" applyProtection="0">
      <alignment horizontal="center" vertical="center"/>
    </xf>
    <xf numFmtId="0" fontId="219" fillId="58" borderId="0" applyNumberFormat="0" applyProtection="0">
      <alignment horizontal="center" vertical="center" wrapText="1"/>
    </xf>
    <xf numFmtId="0" fontId="125" fillId="97" borderId="0" applyNumberFormat="0" applyProtection="0">
      <alignment horizontal="center" vertical="center" wrapText="1"/>
    </xf>
    <xf numFmtId="0" fontId="220" fillId="91" borderId="0" applyNumberFormat="0" applyProtection="0">
      <alignment horizontal="center" vertical="center" wrapText="1"/>
    </xf>
    <xf numFmtId="4" fontId="221" fillId="91" borderId="0" applyProtection="0">
      <alignment horizontal="center" vertical="top" wrapText="1"/>
    </xf>
    <xf numFmtId="0" fontId="222" fillId="58" borderId="0" applyNumberFormat="0" applyProtection="0">
      <alignment horizontal="center" vertical="center" wrapText="1"/>
    </xf>
    <xf numFmtId="4" fontId="218" fillId="58" borderId="0" applyProtection="0">
      <alignment horizontal="center" vertical="top" wrapText="1"/>
    </xf>
    <xf numFmtId="0" fontId="223" fillId="96" borderId="0" applyNumberFormat="0" applyProtection="0">
      <alignment horizontal="center" vertical="center" wrapText="1"/>
    </xf>
    <xf numFmtId="4" fontId="224" fillId="96" borderId="0" applyProtection="0">
      <alignment horizontal="center" vertical="top" wrapText="1"/>
    </xf>
    <xf numFmtId="0" fontId="125" fillId="97" borderId="0" applyNumberFormat="0" applyProtection="0">
      <alignment horizontal="center" vertical="center" wrapText="1"/>
    </xf>
    <xf numFmtId="4" fontId="29" fillId="97" borderId="0" applyProtection="0">
      <alignment horizontal="center" vertical="top" wrapText="1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17" fontId="209" fillId="58" borderId="0" applyProtection="0">
      <alignment horizontal="center" vertical="center"/>
    </xf>
    <xf numFmtId="349" fontId="20" fillId="0" borderId="25" applyFont="0" applyFill="0" applyAlignment="0" applyProtection="0"/>
    <xf numFmtId="0" fontId="9" fillId="90" borderId="0" applyNumberFormat="0" applyFont="0" applyBorder="0" applyAlignment="0" applyProtection="0">
      <protection locked="0"/>
    </xf>
    <xf numFmtId="164" fontId="9" fillId="90" borderId="0" applyNumberFormat="0" applyFont="0" applyBorder="0" applyAlignment="0" applyProtection="0">
      <protection locked="0"/>
    </xf>
    <xf numFmtId="0" fontId="45" fillId="68" borderId="0" applyNumberFormat="0" applyFont="0" applyBorder="0" applyAlignment="0" applyProtection="0"/>
    <xf numFmtId="164" fontId="45" fillId="68" borderId="0" applyNumberFormat="0" applyFont="0" applyBorder="0" applyAlignment="0" applyProtection="0"/>
    <xf numFmtId="0" fontId="44" fillId="0" borderId="0" applyFill="0" applyBorder="0" applyProtection="0">
      <alignment horizontal="center" vertical="center"/>
    </xf>
    <xf numFmtId="164" fontId="44" fillId="0" borderId="0" applyFill="0" applyBorder="0" applyProtection="0">
      <alignment horizontal="center" vertical="center"/>
    </xf>
    <xf numFmtId="0" fontId="44" fillId="0" borderId="0" applyFill="0" applyBorder="0" applyProtection="0"/>
    <xf numFmtId="164" fontId="44" fillId="0" borderId="0" applyFill="0" applyBorder="0" applyProtection="0"/>
    <xf numFmtId="0" fontId="43" fillId="0" borderId="0" applyFill="0" applyBorder="0" applyProtection="0">
      <alignment horizontal="left"/>
    </xf>
    <xf numFmtId="164" fontId="43" fillId="0" borderId="0" applyFill="0" applyBorder="0" applyProtection="0">
      <alignment horizontal="left"/>
    </xf>
    <xf numFmtId="0" fontId="76" fillId="0" borderId="0" applyFill="0" applyBorder="0" applyProtection="0">
      <alignment horizontal="left" vertical="top"/>
    </xf>
    <xf numFmtId="164" fontId="76" fillId="0" borderId="0" applyFill="0" applyBorder="0" applyProtection="0">
      <alignment horizontal="left" vertical="top"/>
    </xf>
    <xf numFmtId="0" fontId="18" fillId="58" borderId="25" applyNumberFormat="0" applyFont="0" applyFill="0" applyAlignment="0" applyProtection="0">
      <protection locked="0"/>
    </xf>
    <xf numFmtId="164" fontId="18" fillId="58" borderId="25" applyNumberFormat="0" applyFont="0" applyFill="0" applyAlignment="0" applyProtection="0">
      <protection locked="0"/>
    </xf>
    <xf numFmtId="164" fontId="18" fillId="58" borderId="25" applyNumberFormat="0" applyFont="0" applyFill="0" applyAlignment="0" applyProtection="0">
      <protection locked="0"/>
    </xf>
    <xf numFmtId="164" fontId="18" fillId="58" borderId="25" applyNumberFormat="0" applyFont="0" applyFill="0" applyAlignment="0" applyProtection="0">
      <protection locked="0"/>
    </xf>
    <xf numFmtId="164" fontId="18" fillId="58" borderId="25" applyNumberFormat="0" applyFont="0" applyFill="0" applyAlignment="0" applyProtection="0">
      <protection locked="0"/>
    </xf>
    <xf numFmtId="164" fontId="18" fillId="58" borderId="25" applyNumberFormat="0" applyFont="0" applyFill="0" applyAlignment="0" applyProtection="0">
      <protection locked="0"/>
    </xf>
    <xf numFmtId="164" fontId="18" fillId="58" borderId="25" applyNumberFormat="0" applyFont="0" applyFill="0" applyAlignment="0" applyProtection="0">
      <protection locked="0"/>
    </xf>
    <xf numFmtId="164" fontId="18" fillId="58" borderId="25" applyNumberFormat="0" applyFont="0" applyFill="0" applyAlignment="0" applyProtection="0">
      <protection locked="0"/>
    </xf>
    <xf numFmtId="164" fontId="18" fillId="58" borderId="25" applyNumberFormat="0" applyFont="0" applyFill="0" applyAlignment="0" applyProtection="0">
      <protection locked="0"/>
    </xf>
    <xf numFmtId="164" fontId="18" fillId="58" borderId="25" applyNumberFormat="0" applyFont="0" applyFill="0" applyAlignment="0" applyProtection="0">
      <protection locked="0"/>
    </xf>
    <xf numFmtId="0" fontId="18" fillId="58" borderId="62" applyNumberFormat="0" applyFont="0" applyFill="0" applyAlignment="0" applyProtection="0">
      <protection locked="0"/>
    </xf>
    <xf numFmtId="164" fontId="18" fillId="58" borderId="62" applyNumberFormat="0" applyFont="0" applyFill="0" applyAlignment="0" applyProtection="0">
      <protection locked="0"/>
    </xf>
    <xf numFmtId="1" fontId="225" fillId="0" borderId="0"/>
    <xf numFmtId="0" fontId="159" fillId="84" borderId="0" applyNumberFormat="0" applyBorder="0" applyProtection="0"/>
    <xf numFmtId="164" fontId="159" fillId="84" borderId="0" applyNumberFormat="0" applyBorder="0" applyProtection="0"/>
    <xf numFmtId="0" fontId="45" fillId="0" borderId="0" applyNumberFormat="0" applyFill="0" applyBorder="0" applyAlignment="0" applyProtection="0"/>
    <xf numFmtId="164" fontId="45" fillId="0" borderId="0" applyNumberFormat="0" applyFill="0" applyBorder="0" applyAlignment="0" applyProtection="0"/>
    <xf numFmtId="0" fontId="18" fillId="0" borderId="0" applyAlignment="0"/>
    <xf numFmtId="0" fontId="226" fillId="0" borderId="0" applyNumberFormat="0" applyFill="0" applyBorder="0" applyAlignment="0" applyProtection="0"/>
    <xf numFmtId="164" fontId="226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164" fontId="134" fillId="0" borderId="0" applyNumberFormat="0" applyFill="0" applyBorder="0" applyAlignment="0" applyProtection="0"/>
    <xf numFmtId="350" fontId="9" fillId="0" borderId="0" applyFill="0" applyBorder="0" applyAlignment="0" applyProtection="0">
      <alignment horizontal="right"/>
    </xf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64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64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164" fontId="227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349" fontId="20" fillId="0" borderId="0" applyFont="0" applyFill="0" applyBorder="0" applyAlignment="0" applyProtection="0"/>
    <xf numFmtId="18" fontId="18" fillId="58" borderId="0" applyFont="0" applyFill="0" applyBorder="0" applyAlignment="0" applyProtection="0">
      <protection locked="0"/>
    </xf>
    <xf numFmtId="0" fontId="12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12" applyFill="0" applyAlignment="0" applyProtection="0">
      <alignment horizontal="left"/>
    </xf>
    <xf numFmtId="164" fontId="229" fillId="0" borderId="12" applyFill="0" applyAlignment="0" applyProtection="0">
      <alignment horizontal="left"/>
    </xf>
    <xf numFmtId="164" fontId="229" fillId="0" borderId="12" applyFill="0" applyAlignment="0" applyProtection="0">
      <alignment horizontal="left"/>
    </xf>
    <xf numFmtId="164" fontId="229" fillId="0" borderId="12" applyFill="0" applyAlignment="0" applyProtection="0">
      <alignment horizontal="left"/>
    </xf>
    <xf numFmtId="0" fontId="229" fillId="0" borderId="12" applyFill="0" applyAlignment="0" applyProtection="0">
      <alignment horizontal="left"/>
    </xf>
    <xf numFmtId="164" fontId="229" fillId="0" borderId="12" applyFill="0" applyAlignment="0" applyProtection="0">
      <alignment horizontal="left"/>
    </xf>
    <xf numFmtId="164" fontId="229" fillId="0" borderId="12" applyFill="0" applyAlignment="0" applyProtection="0">
      <alignment horizontal="left"/>
    </xf>
    <xf numFmtId="164" fontId="229" fillId="0" borderId="12" applyFill="0" applyAlignment="0" applyProtection="0">
      <alignment horizontal="left"/>
    </xf>
    <xf numFmtId="164" fontId="228" fillId="0" borderId="0" applyNumberFormat="0" applyFill="0" applyBorder="0" applyAlignment="0" applyProtection="0"/>
    <xf numFmtId="0" fontId="229" fillId="0" borderId="12" applyFill="0" applyAlignment="0" applyProtection="0">
      <alignment horizontal="left"/>
    </xf>
    <xf numFmtId="0" fontId="230" fillId="0" borderId="0"/>
    <xf numFmtId="164" fontId="230" fillId="0" borderId="0"/>
    <xf numFmtId="212" fontId="231" fillId="0" borderId="63"/>
    <xf numFmtId="0" fontId="208" fillId="0" borderId="0" applyNumberFormat="0" applyFill="0" applyBorder="0" applyAlignment="0" applyProtection="0"/>
    <xf numFmtId="0" fontId="232" fillId="0" borderId="64" applyNumberFormat="0" applyFill="0" applyAlignment="0" applyProtection="0"/>
    <xf numFmtId="164" fontId="232" fillId="0" borderId="64" applyNumberFormat="0" applyFill="0" applyAlignment="0" applyProtection="0"/>
    <xf numFmtId="164" fontId="208" fillId="0" borderId="0" applyNumberFormat="0" applyFill="0" applyBorder="0" applyAlignment="0" applyProtection="0"/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146" fillId="0" borderId="48" applyNumberFormat="0" applyFill="0" applyAlignment="0" applyProtection="0"/>
    <xf numFmtId="164" fontId="146" fillId="0" borderId="48" applyNumberFormat="0" applyFill="0" applyAlignment="0" applyProtection="0"/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212" fontId="231" fillId="0" borderId="63"/>
    <xf numFmtId="212" fontId="231" fillId="0" borderId="63"/>
    <xf numFmtId="212" fontId="231" fillId="0" borderId="63"/>
    <xf numFmtId="212" fontId="231" fillId="0" borderId="63"/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212" fontId="231" fillId="0" borderId="63"/>
    <xf numFmtId="0" fontId="147" fillId="0" borderId="49" applyNumberFormat="0" applyFill="0" applyAlignment="0" applyProtection="0"/>
    <xf numFmtId="212" fontId="231" fillId="0" borderId="63"/>
    <xf numFmtId="164" fontId="147" fillId="0" borderId="49" applyNumberFormat="0" applyFill="0" applyAlignment="0" applyProtection="0"/>
    <xf numFmtId="212" fontId="231" fillId="0" borderId="63"/>
    <xf numFmtId="212" fontId="231" fillId="0" borderId="63"/>
    <xf numFmtId="212" fontId="231" fillId="0" borderId="63"/>
    <xf numFmtId="212" fontId="231" fillId="0" borderId="63"/>
    <xf numFmtId="0" fontId="9" fillId="0" borderId="0" applyNumberFormat="0" applyFont="0" applyFill="0" applyProtection="0">
      <alignment vertical="top"/>
    </xf>
    <xf numFmtId="212" fontId="231" fillId="0" borderId="63"/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0" fontId="9" fillId="0" borderId="0" applyNumberFormat="0" applyFont="0" applyFill="0" applyProtection="0">
      <alignment vertical="top"/>
    </xf>
    <xf numFmtId="212" fontId="231" fillId="0" borderId="63"/>
    <xf numFmtId="212" fontId="231" fillId="0" borderId="63"/>
    <xf numFmtId="212" fontId="231" fillId="0" borderId="63"/>
    <xf numFmtId="0" fontId="148" fillId="0" borderId="50" applyNumberFormat="0" applyFill="0" applyAlignment="0" applyProtection="0"/>
    <xf numFmtId="212" fontId="231" fillId="0" borderId="63"/>
    <xf numFmtId="164" fontId="148" fillId="0" borderId="50" applyNumberFormat="0" applyFill="0" applyAlignment="0" applyProtection="0"/>
    <xf numFmtId="212" fontId="231" fillId="0" borderId="63"/>
    <xf numFmtId="212" fontId="231" fillId="0" borderId="63"/>
    <xf numFmtId="212" fontId="231" fillId="0" borderId="63"/>
    <xf numFmtId="212" fontId="231" fillId="0" borderId="63"/>
    <xf numFmtId="212" fontId="231" fillId="0" borderId="63"/>
    <xf numFmtId="212" fontId="231" fillId="0" borderId="63"/>
    <xf numFmtId="212" fontId="231" fillId="0" borderId="63"/>
    <xf numFmtId="212" fontId="231" fillId="0" borderId="63"/>
    <xf numFmtId="0" fontId="148" fillId="0" borderId="0" applyNumberFormat="0" applyFill="0" applyBorder="0" applyAlignment="0" applyProtection="0"/>
    <xf numFmtId="164" fontId="148" fillId="0" borderId="0" applyNumberFormat="0" applyFill="0" applyBorder="0" applyAlignment="0" applyProtection="0"/>
    <xf numFmtId="212" fontId="231" fillId="0" borderId="63"/>
    <xf numFmtId="0" fontId="2" fillId="0" borderId="0" applyNumberFormat="0" applyFill="0" applyBorder="0" applyProtection="0">
      <alignment horizontal="center" vertical="center" wrapText="1"/>
    </xf>
    <xf numFmtId="212" fontId="231" fillId="0" borderId="63"/>
    <xf numFmtId="212" fontId="231" fillId="0" borderId="63"/>
    <xf numFmtId="0" fontId="228" fillId="0" borderId="0" applyNumberFormat="0" applyFill="0" applyBorder="0" applyAlignment="0" applyProtection="0"/>
    <xf numFmtId="212" fontId="231" fillId="0" borderId="63"/>
    <xf numFmtId="164" fontId="228" fillId="0" borderId="0" applyNumberFormat="0" applyFill="0" applyBorder="0" applyAlignment="0" applyProtection="0"/>
    <xf numFmtId="212" fontId="231" fillId="0" borderId="63"/>
    <xf numFmtId="212" fontId="231" fillId="0" borderId="63"/>
    <xf numFmtId="212" fontId="231" fillId="0" borderId="63"/>
    <xf numFmtId="212" fontId="231" fillId="0" borderId="63"/>
    <xf numFmtId="212" fontId="231" fillId="0" borderId="63"/>
    <xf numFmtId="212" fontId="231" fillId="0" borderId="63"/>
    <xf numFmtId="212" fontId="231" fillId="0" borderId="63"/>
    <xf numFmtId="325" fontId="233" fillId="0" borderId="0">
      <protection locked="0"/>
    </xf>
    <xf numFmtId="325" fontId="233" fillId="0" borderId="0">
      <protection locked="0"/>
    </xf>
    <xf numFmtId="262" fontId="202" fillId="0" borderId="0" applyNumberFormat="0" applyFill="0" applyBorder="0" applyAlignment="0" applyProtection="0"/>
    <xf numFmtId="37" fontId="234" fillId="98" borderId="37">
      <alignment horizontal="right"/>
    </xf>
    <xf numFmtId="37" fontId="234" fillId="98" borderId="37">
      <alignment horizontal="right"/>
    </xf>
    <xf numFmtId="3" fontId="69" fillId="99" borderId="37"/>
    <xf numFmtId="205" fontId="159" fillId="100" borderId="0" applyNumberFormat="0" applyProtection="0"/>
    <xf numFmtId="0" fontId="235" fillId="0" borderId="0" applyFill="0" applyBorder="0" applyAlignment="0" applyProtection="0"/>
    <xf numFmtId="164" fontId="235" fillId="0" borderId="0" applyFill="0" applyBorder="0" applyAlignment="0" applyProtection="0"/>
    <xf numFmtId="0" fontId="127" fillId="55" borderId="16"/>
    <xf numFmtId="0" fontId="12" fillId="0" borderId="65" applyNumberFormat="0" applyFont="0" applyFill="0" applyAlignment="0" applyProtection="0"/>
    <xf numFmtId="0" fontId="12" fillId="0" borderId="65" applyNumberFormat="0" applyFont="0" applyFill="0" applyAlignment="0" applyProtection="0"/>
    <xf numFmtId="0" fontId="12" fillId="0" borderId="65" applyNumberFormat="0" applyFont="0" applyFill="0" applyAlignment="0" applyProtection="0"/>
    <xf numFmtId="0" fontId="12" fillId="0" borderId="65" applyNumberFormat="0" applyFont="0" applyFill="0" applyAlignment="0" applyProtection="0"/>
    <xf numFmtId="0" fontId="12" fillId="0" borderId="65" applyNumberFormat="0" applyFont="0" applyFill="0" applyAlignment="0" applyProtection="0"/>
    <xf numFmtId="0" fontId="12" fillId="0" borderId="65" applyNumberFormat="0" applyFont="0" applyFill="0" applyAlignment="0" applyProtection="0"/>
    <xf numFmtId="0" fontId="12" fillId="0" borderId="65" applyNumberFormat="0" applyFont="0" applyFill="0" applyAlignment="0" applyProtection="0"/>
    <xf numFmtId="0" fontId="12" fillId="0" borderId="65" applyNumberFormat="0" applyFont="0" applyFill="0" applyAlignment="0" applyProtection="0"/>
    <xf numFmtId="0" fontId="12" fillId="0" borderId="65" applyNumberFormat="0" applyFont="0" applyFill="0" applyAlignment="0" applyProtection="0"/>
    <xf numFmtId="0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2" fillId="0" borderId="65" applyNumberFormat="0" applyFont="0" applyFill="0" applyAlignment="0" applyProtection="0"/>
    <xf numFmtId="0" fontId="131" fillId="0" borderId="66" applyNumberFormat="0" applyFill="0" applyAlignment="0" applyProtection="0"/>
    <xf numFmtId="0" fontId="131" fillId="0" borderId="66" applyNumberFormat="0" applyFill="0" applyAlignment="0" applyProtection="0"/>
    <xf numFmtId="0" fontId="131" fillId="0" borderId="66" applyNumberFormat="0" applyFill="0" applyAlignment="0" applyProtection="0"/>
    <xf numFmtId="0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164" fontId="131" fillId="0" borderId="66" applyNumberFormat="0" applyFill="0" applyAlignment="0" applyProtection="0"/>
    <xf numFmtId="0" fontId="131" fillId="0" borderId="66" applyNumberFormat="0" applyFill="0" applyAlignment="0" applyProtection="0"/>
    <xf numFmtId="0" fontId="12" fillId="0" borderId="65" applyNumberFormat="0" applyFont="0" applyFill="0" applyAlignment="0" applyProtection="0"/>
    <xf numFmtId="0" fontId="12" fillId="0" borderId="65" applyNumberFormat="0" applyFont="0" applyFill="0" applyAlignment="0" applyProtection="0"/>
    <xf numFmtId="0" fontId="12" fillId="0" borderId="65" applyNumberFormat="0" applyFont="0" applyFill="0" applyAlignment="0" applyProtection="0"/>
    <xf numFmtId="0" fontId="12" fillId="0" borderId="65" applyNumberFormat="0" applyFont="0" applyFill="0" applyAlignment="0" applyProtection="0"/>
    <xf numFmtId="0" fontId="12" fillId="0" borderId="65" applyNumberFormat="0" applyFont="0" applyFill="0" applyAlignment="0" applyProtection="0"/>
    <xf numFmtId="0" fontId="12" fillId="0" borderId="65" applyNumberFormat="0" applyFont="0" applyFill="0" applyAlignment="0" applyProtection="0"/>
    <xf numFmtId="349" fontId="20" fillId="0" borderId="67" applyFont="0" applyFill="0" applyAlignment="0" applyProtection="0"/>
    <xf numFmtId="212" fontId="236" fillId="0" borderId="0">
      <alignment horizontal="left"/>
      <protection locked="0"/>
    </xf>
    <xf numFmtId="20" fontId="23" fillId="0" borderId="0"/>
    <xf numFmtId="0" fontId="159" fillId="84" borderId="0" applyNumberFormat="0" applyBorder="0" applyProtection="0"/>
    <xf numFmtId="164" fontId="159" fillId="84" borderId="0" applyNumberFormat="0" applyBorder="0" applyProtection="0"/>
    <xf numFmtId="0" fontId="237" fillId="0" borderId="0" applyNumberFormat="0" applyFont="0" applyFill="0"/>
    <xf numFmtId="164" fontId="237" fillId="0" borderId="0" applyNumberFormat="0" applyFont="0" applyFill="0"/>
    <xf numFmtId="37" fontId="10" fillId="68" borderId="0" applyNumberFormat="0" applyBorder="0" applyAlignment="0" applyProtection="0"/>
    <xf numFmtId="37" fontId="10" fillId="0" borderId="0"/>
    <xf numFmtId="37" fontId="10" fillId="68" borderId="0" applyNumberFormat="0" applyBorder="0" applyAlignment="0" applyProtection="0"/>
    <xf numFmtId="3" fontId="11" fillId="0" borderId="51" applyProtection="0"/>
    <xf numFmtId="351" fontId="9" fillId="0" borderId="0" applyFont="0" applyFill="0" applyBorder="0" applyAlignment="0" applyProtection="0"/>
    <xf numFmtId="352" fontId="9" fillId="0" borderId="0" applyFont="0" applyFill="0" applyBorder="0" applyAlignment="0" applyProtection="0"/>
    <xf numFmtId="0" fontId="238" fillId="0" borderId="0" applyNumberFormat="0" applyFill="0" applyBorder="0" applyAlignment="0" applyProtection="0"/>
    <xf numFmtId="43" fontId="193" fillId="0" borderId="0" applyFont="0" applyFill="0" applyBorder="0" applyAlignment="0" applyProtection="0"/>
    <xf numFmtId="21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37" fontId="9" fillId="0" borderId="0" applyFont="0" applyFill="0" applyBorder="0" applyAlignment="0" applyProtection="0"/>
    <xf numFmtId="211" fontId="9" fillId="0" borderId="0" applyFont="0" applyFill="0" applyBorder="0" applyAlignment="0" applyProtection="0"/>
    <xf numFmtId="211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11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211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6" fillId="0" borderId="0" applyFont="0" applyFill="0" applyBorder="0" applyAlignment="0" applyProtection="0"/>
    <xf numFmtId="353" fontId="9" fillId="0" borderId="0" applyFont="0" applyFill="0" applyBorder="0" applyAlignment="0" applyProtection="0"/>
    <xf numFmtId="3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355" fontId="12" fillId="0" borderId="0" applyFont="0" applyFill="0" applyBorder="0" applyAlignment="0" applyProtection="0"/>
    <xf numFmtId="0" fontId="226" fillId="0" borderId="0" applyNumberFormat="0" applyFill="0" applyBorder="0" applyAlignment="0" applyProtection="0"/>
    <xf numFmtId="164" fontId="226" fillId="0" borderId="0" applyNumberFormat="0" applyFill="0" applyBorder="0" applyAlignment="0" applyProtection="0"/>
    <xf numFmtId="0" fontId="239" fillId="0" borderId="11" applyBorder="0"/>
    <xf numFmtId="164" fontId="239" fillId="0" borderId="11" applyBorder="0"/>
    <xf numFmtId="0" fontId="45" fillId="58" borderId="0" applyNumberFormat="0" applyFont="0" applyAlignment="0" applyProtection="0"/>
    <xf numFmtId="164" fontId="45" fillId="58" borderId="0" applyNumberFormat="0" applyFont="0" applyAlignment="0" applyProtection="0"/>
    <xf numFmtId="0" fontId="45" fillId="58" borderId="25" applyNumberFormat="0" applyFont="0" applyAlignment="0" applyProtection="0">
      <protection locked="0"/>
    </xf>
    <xf numFmtId="164" fontId="45" fillId="58" borderId="25" applyNumberFormat="0" applyFont="0" applyAlignment="0" applyProtection="0">
      <protection locked="0"/>
    </xf>
    <xf numFmtId="164" fontId="45" fillId="58" borderId="25" applyNumberFormat="0" applyFont="0" applyAlignment="0" applyProtection="0">
      <protection locked="0"/>
    </xf>
    <xf numFmtId="164" fontId="45" fillId="58" borderId="25" applyNumberFormat="0" applyFont="0" applyAlignment="0" applyProtection="0">
      <protection locked="0"/>
    </xf>
    <xf numFmtId="164" fontId="45" fillId="58" borderId="25" applyNumberFormat="0" applyFont="0" applyAlignment="0" applyProtection="0">
      <protection locked="0"/>
    </xf>
    <xf numFmtId="164" fontId="45" fillId="58" borderId="25" applyNumberFormat="0" applyFont="0" applyAlignment="0" applyProtection="0">
      <protection locked="0"/>
    </xf>
    <xf numFmtId="164" fontId="45" fillId="58" borderId="25" applyNumberFormat="0" applyFont="0" applyAlignment="0" applyProtection="0">
      <protection locked="0"/>
    </xf>
    <xf numFmtId="164" fontId="45" fillId="58" borderId="25" applyNumberFormat="0" applyFont="0" applyAlignment="0" applyProtection="0">
      <protection locked="0"/>
    </xf>
    <xf numFmtId="164" fontId="45" fillId="58" borderId="25" applyNumberFormat="0" applyFont="0" applyAlignment="0" applyProtection="0">
      <protection locked="0"/>
    </xf>
    <xf numFmtId="164" fontId="45" fillId="58" borderId="25" applyNumberFormat="0" applyFont="0" applyAlignment="0" applyProtection="0">
      <protection locked="0"/>
    </xf>
    <xf numFmtId="0" fontId="240" fillId="0" borderId="0" applyNumberFormat="0" applyFill="0" applyBorder="0" applyAlignment="0" applyProtection="0"/>
    <xf numFmtId="164" fontId="240" fillId="0" borderId="0" applyNumberFormat="0" applyFill="0" applyBorder="0" applyAlignment="0" applyProtection="0"/>
    <xf numFmtId="0" fontId="9" fillId="25" borderId="0" applyNumberFormat="0" applyFont="0" applyBorder="0" applyAlignment="0" applyProtection="0"/>
    <xf numFmtId="212" fontId="16" fillId="0" borderId="0" applyFont="0" applyFill="0" applyBorder="0" applyProtection="0">
      <alignment horizontal="right"/>
    </xf>
    <xf numFmtId="356" fontId="8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7">
    <xf numFmtId="0" fontId="0" fillId="0" borderId="0" xfId="0"/>
    <xf numFmtId="0" fontId="115" fillId="0" borderId="69" xfId="0" applyFont="1" applyBorder="1" applyAlignment="1">
      <alignment horizontal="right" vertical="center"/>
    </xf>
    <xf numFmtId="0" fontId="115" fillId="0" borderId="69" xfId="0" applyFont="1" applyBorder="1" applyAlignment="1">
      <alignment horizontal="center" vertical="center"/>
    </xf>
    <xf numFmtId="3" fontId="115" fillId="0" borderId="69" xfId="0" applyNumberFormat="1" applyFont="1" applyBorder="1" applyAlignment="1">
      <alignment horizontal="right" vertical="center"/>
    </xf>
    <xf numFmtId="239" fontId="115" fillId="0" borderId="69" xfId="0" applyNumberFormat="1" applyFont="1" applyBorder="1" applyAlignment="1">
      <alignment horizontal="right" vertical="center"/>
    </xf>
    <xf numFmtId="0" fontId="241" fillId="102" borderId="69" xfId="0" applyFont="1" applyFill="1" applyBorder="1" applyAlignment="1">
      <alignment horizontal="center" vertical="center" wrapText="1"/>
    </xf>
    <xf numFmtId="0" fontId="241" fillId="102" borderId="69" xfId="0" applyFont="1" applyFill="1" applyBorder="1" applyAlignment="1">
      <alignment horizontal="left" vertical="center"/>
    </xf>
    <xf numFmtId="0" fontId="244" fillId="102" borderId="69" xfId="0" applyFont="1" applyFill="1" applyBorder="1" applyAlignment="1">
      <alignment horizontal="left" vertical="center"/>
    </xf>
    <xf numFmtId="0" fontId="244" fillId="102" borderId="69" xfId="0" applyFont="1" applyFill="1" applyBorder="1" applyAlignment="1">
      <alignment horizontal="center" vertical="center"/>
    </xf>
    <xf numFmtId="0" fontId="244" fillId="102" borderId="69" xfId="0" applyFont="1" applyFill="1" applyBorder="1" applyAlignment="1">
      <alignment horizontal="right" vertical="center"/>
    </xf>
    <xf numFmtId="3" fontId="241" fillId="102" borderId="69" xfId="0" applyNumberFormat="1" applyFont="1" applyFill="1" applyBorder="1" applyAlignment="1">
      <alignment horizontal="right" vertical="center"/>
    </xf>
    <xf numFmtId="0" fontId="115" fillId="0" borderId="77" xfId="0" applyFont="1" applyBorder="1" applyAlignment="1">
      <alignment horizontal="center" vertical="center"/>
    </xf>
    <xf numFmtId="0" fontId="115" fillId="0" borderId="45" xfId="0" applyFont="1" applyBorder="1" applyAlignment="1">
      <alignment horizontal="right" vertical="center"/>
    </xf>
    <xf numFmtId="0" fontId="115" fillId="0" borderId="45" xfId="0" applyFont="1" applyBorder="1" applyAlignment="1">
      <alignment horizontal="center" vertical="center"/>
    </xf>
    <xf numFmtId="0" fontId="115" fillId="0" borderId="45" xfId="0" applyFont="1" applyBorder="1" applyAlignment="1">
      <alignment horizontal="left" vertical="center"/>
    </xf>
    <xf numFmtId="3" fontId="242" fillId="0" borderId="45" xfId="0" applyNumberFormat="1" applyFont="1" applyBorder="1" applyAlignment="1">
      <alignment horizontal="right" vertical="center"/>
    </xf>
    <xf numFmtId="3" fontId="242" fillId="0" borderId="78" xfId="0" applyNumberFormat="1" applyFont="1" applyBorder="1" applyAlignment="1">
      <alignment horizontal="right" vertical="center"/>
    </xf>
    <xf numFmtId="0" fontId="245" fillId="0" borderId="0" xfId="0" applyFont="1" applyAlignment="1">
      <alignment horizontal="center"/>
    </xf>
    <xf numFmtId="0" fontId="245" fillId="0" borderId="0" xfId="0" applyFont="1"/>
    <xf numFmtId="0" fontId="247" fillId="0" borderId="69" xfId="3" applyFont="1" applyBorder="1" applyAlignment="1">
      <alignment vertical="center"/>
    </xf>
    <xf numFmtId="0" fontId="248" fillId="0" borderId="69" xfId="3" applyFont="1" applyBorder="1" applyAlignment="1">
      <alignment vertical="center"/>
    </xf>
    <xf numFmtId="0" fontId="248" fillId="103" borderId="69" xfId="3" applyFont="1" applyFill="1" applyBorder="1" applyAlignment="1">
      <alignment vertical="center"/>
    </xf>
    <xf numFmtId="8" fontId="245" fillId="0" borderId="0" xfId="0" applyNumberFormat="1" applyFont="1"/>
    <xf numFmtId="0" fontId="251" fillId="0" borderId="0" xfId="0" applyFont="1"/>
    <xf numFmtId="43" fontId="245" fillId="0" borderId="0" xfId="1" applyFont="1"/>
    <xf numFmtId="10" fontId="245" fillId="0" borderId="0" xfId="0" applyNumberFormat="1" applyFont="1"/>
    <xf numFmtId="0" fontId="249" fillId="102" borderId="37" xfId="0" applyFont="1" applyFill="1" applyBorder="1" applyAlignment="1">
      <alignment horizontal="center" vertical="center"/>
    </xf>
    <xf numFmtId="43" fontId="249" fillId="102" borderId="37" xfId="1" applyFont="1" applyFill="1" applyBorder="1" applyAlignment="1">
      <alignment horizontal="center" vertical="center"/>
    </xf>
    <xf numFmtId="43" fontId="245" fillId="0" borderId="0" xfId="0" applyNumberFormat="1" applyFont="1"/>
    <xf numFmtId="0" fontId="251" fillId="0" borderId="0" xfId="0" applyFont="1" applyAlignment="1">
      <alignment horizontal="center"/>
    </xf>
    <xf numFmtId="0" fontId="247" fillId="0" borderId="0" xfId="3" applyFont="1" applyAlignment="1">
      <alignment vertical="center"/>
    </xf>
    <xf numFmtId="0" fontId="251" fillId="0" borderId="76" xfId="0" applyFont="1" applyBorder="1"/>
    <xf numFmtId="3" fontId="250" fillId="0" borderId="0" xfId="3" applyNumberFormat="1" applyFont="1" applyAlignment="1">
      <alignment vertical="center"/>
    </xf>
    <xf numFmtId="205" fontId="247" fillId="0" borderId="0" xfId="4777" applyNumberFormat="1" applyFont="1" applyFill="1" applyBorder="1" applyAlignment="1">
      <alignment vertical="center"/>
    </xf>
    <xf numFmtId="339" fontId="246" fillId="102" borderId="73" xfId="3" applyNumberFormat="1" applyFont="1" applyFill="1" applyBorder="1" applyAlignment="1">
      <alignment horizontal="center" vertical="center"/>
    </xf>
    <xf numFmtId="357" fontId="246" fillId="102" borderId="73" xfId="3" applyNumberFormat="1" applyFont="1" applyFill="1" applyBorder="1" applyAlignment="1">
      <alignment horizontal="center" vertical="center"/>
    </xf>
    <xf numFmtId="0" fontId="248" fillId="0" borderId="0" xfId="3" applyFont="1" applyAlignment="1">
      <alignment vertical="center"/>
    </xf>
    <xf numFmtId="205" fontId="248" fillId="0" borderId="0" xfId="4626" applyNumberFormat="1" applyFont="1" applyFill="1" applyAlignment="1">
      <alignment vertical="center"/>
    </xf>
    <xf numFmtId="10" fontId="247" fillId="0" borderId="0" xfId="4615" applyNumberFormat="1" applyFont="1" applyFill="1" applyAlignment="1">
      <alignment vertical="center"/>
    </xf>
    <xf numFmtId="10" fontId="247" fillId="0" borderId="0" xfId="3" applyNumberFormat="1" applyFont="1" applyAlignment="1">
      <alignment vertical="center"/>
    </xf>
    <xf numFmtId="206" fontId="247" fillId="0" borderId="0" xfId="3" applyNumberFormat="1" applyFont="1" applyAlignment="1">
      <alignment vertical="center"/>
    </xf>
    <xf numFmtId="0" fontId="245" fillId="0" borderId="69" xfId="0" applyFont="1" applyBorder="1" applyAlignment="1">
      <alignment horizontal="center"/>
    </xf>
    <xf numFmtId="0" fontId="245" fillId="0" borderId="69" xfId="0" applyFont="1" applyBorder="1"/>
    <xf numFmtId="43" fontId="249" fillId="102" borderId="69" xfId="1" applyFont="1" applyFill="1" applyBorder="1" applyAlignment="1">
      <alignment horizontal="center" vertical="center"/>
    </xf>
    <xf numFmtId="8" fontId="245" fillId="0" borderId="69" xfId="0" applyNumberFormat="1" applyFont="1" applyBorder="1" applyAlignment="1">
      <alignment horizontal="center"/>
    </xf>
    <xf numFmtId="44" fontId="245" fillId="0" borderId="69" xfId="5381" applyFont="1" applyFill="1" applyBorder="1"/>
    <xf numFmtId="44" fontId="251" fillId="0" borderId="68" xfId="5381" applyFont="1" applyBorder="1"/>
    <xf numFmtId="44" fontId="251" fillId="0" borderId="69" xfId="5381" applyFont="1" applyBorder="1"/>
    <xf numFmtId="44" fontId="245" fillId="0" borderId="0" xfId="5381" applyFont="1"/>
    <xf numFmtId="0" fontId="245" fillId="0" borderId="0" xfId="0" applyFont="1" applyAlignment="1">
      <alignment vertical="center"/>
    </xf>
    <xf numFmtId="3" fontId="250" fillId="0" borderId="0" xfId="3" applyNumberFormat="1" applyFont="1" applyAlignment="1">
      <alignment horizontal="center" vertical="center"/>
    </xf>
    <xf numFmtId="0" fontId="249" fillId="102" borderId="69" xfId="0" applyFont="1" applyFill="1" applyBorder="1" applyAlignment="1">
      <alignment horizontal="center" vertical="center"/>
    </xf>
    <xf numFmtId="0" fontId="251" fillId="104" borderId="69" xfId="0" applyFont="1" applyFill="1" applyBorder="1" applyAlignment="1">
      <alignment horizontal="center" vertical="center"/>
    </xf>
    <xf numFmtId="43" fontId="251" fillId="104" borderId="69" xfId="1" applyFont="1" applyFill="1" applyBorder="1" applyAlignment="1">
      <alignment horizontal="center" vertical="center"/>
    </xf>
    <xf numFmtId="0" fontId="245" fillId="0" borderId="69" xfId="0" applyFont="1" applyBorder="1" applyAlignment="1">
      <alignment horizontal="center" vertical="center"/>
    </xf>
    <xf numFmtId="0" fontId="250" fillId="0" borderId="69" xfId="3" applyFont="1" applyBorder="1" applyAlignment="1">
      <alignment horizontal="center" vertical="center"/>
    </xf>
    <xf numFmtId="3" fontId="250" fillId="0" borderId="69" xfId="3" applyNumberFormat="1" applyFont="1" applyBorder="1" applyAlignment="1">
      <alignment horizontal="center" vertical="center"/>
    </xf>
    <xf numFmtId="361" fontId="245" fillId="0" borderId="69" xfId="0" applyNumberFormat="1" applyFont="1" applyBorder="1" applyAlignment="1">
      <alignment horizontal="center" vertical="center"/>
    </xf>
    <xf numFmtId="44" fontId="245" fillId="0" borderId="69" xfId="5381" applyFont="1" applyBorder="1" applyAlignment="1">
      <alignment horizontal="center" vertical="center"/>
    </xf>
    <xf numFmtId="44" fontId="245" fillId="0" borderId="69" xfId="5381" applyFont="1" applyBorder="1" applyAlignment="1">
      <alignment horizontal="center"/>
    </xf>
    <xf numFmtId="0" fontId="251" fillId="104" borderId="77" xfId="0" applyFont="1" applyFill="1" applyBorder="1" applyAlignment="1">
      <alignment horizontal="center" vertical="center"/>
    </xf>
    <xf numFmtId="0" fontId="249" fillId="102" borderId="69" xfId="0" applyFont="1" applyFill="1" applyBorder="1" applyAlignment="1">
      <alignment horizontal="left" vertical="center"/>
    </xf>
    <xf numFmtId="3" fontId="119" fillId="0" borderId="0" xfId="3" applyNumberFormat="1" applyFont="1" applyAlignment="1">
      <alignment horizontal="center" vertical="center"/>
    </xf>
    <xf numFmtId="44" fontId="245" fillId="0" borderId="0" xfId="5381" applyFont="1" applyBorder="1" applyAlignment="1">
      <alignment horizontal="center"/>
    </xf>
    <xf numFmtId="44" fontId="251" fillId="0" borderId="69" xfId="5381" applyFont="1" applyBorder="1" applyAlignment="1">
      <alignment horizontal="center"/>
    </xf>
    <xf numFmtId="44" fontId="251" fillId="0" borderId="0" xfId="5381" applyFont="1" applyBorder="1" applyAlignment="1">
      <alignment horizontal="center"/>
    </xf>
    <xf numFmtId="44" fontId="251" fillId="0" borderId="0" xfId="5381" applyFont="1" applyBorder="1"/>
    <xf numFmtId="0" fontId="251" fillId="0" borderId="38" xfId="0" applyFont="1" applyBorder="1" applyAlignment="1">
      <alignment horizontal="center"/>
    </xf>
    <xf numFmtId="362" fontId="245" fillId="0" borderId="69" xfId="0" applyNumberFormat="1" applyFont="1" applyBorder="1" applyAlignment="1">
      <alignment horizontal="center" vertical="center"/>
    </xf>
    <xf numFmtId="0" fontId="249" fillId="102" borderId="69" xfId="1" applyNumberFormat="1" applyFont="1" applyFill="1" applyBorder="1" applyAlignment="1">
      <alignment horizontal="center" vertical="center"/>
    </xf>
    <xf numFmtId="44" fontId="245" fillId="0" borderId="69" xfId="5381" applyFont="1" applyBorder="1"/>
    <xf numFmtId="0" fontId="249" fillId="102" borderId="69" xfId="0" applyFont="1" applyFill="1" applyBorder="1" applyAlignment="1">
      <alignment horizontal="center" vertical="center" wrapText="1"/>
    </xf>
    <xf numFmtId="361" fontId="245" fillId="0" borderId="0" xfId="0" applyNumberFormat="1" applyFont="1"/>
    <xf numFmtId="0" fontId="245" fillId="0" borderId="77" xfId="0" applyFont="1" applyBorder="1" applyAlignment="1">
      <alignment horizontal="center" vertical="center"/>
    </xf>
    <xf numFmtId="44" fontId="251" fillId="0" borderId="69" xfId="5381" applyFont="1" applyBorder="1" applyAlignment="1">
      <alignment horizontal="center" vertical="center"/>
    </xf>
    <xf numFmtId="44" fontId="245" fillId="0" borderId="69" xfId="0" applyNumberFormat="1" applyFont="1" applyBorder="1"/>
    <xf numFmtId="44" fontId="251" fillId="0" borderId="69" xfId="5381" applyFont="1" applyFill="1" applyBorder="1"/>
    <xf numFmtId="44" fontId="251" fillId="0" borderId="69" xfId="5381" applyFont="1" applyFill="1" applyBorder="1" applyAlignment="1">
      <alignment horizontal="center" vertical="center"/>
    </xf>
    <xf numFmtId="3" fontId="250" fillId="0" borderId="69" xfId="3" applyNumberFormat="1" applyFont="1" applyBorder="1" applyAlignment="1">
      <alignment horizontal="center" vertical="center" wrapText="1"/>
    </xf>
    <xf numFmtId="0" fontId="251" fillId="0" borderId="0" xfId="0" applyFont="1" applyAlignment="1">
      <alignment horizontal="left"/>
    </xf>
    <xf numFmtId="0" fontId="245" fillId="0" borderId="0" xfId="0" applyFont="1" applyAlignment="1">
      <alignment horizontal="left"/>
    </xf>
    <xf numFmtId="0" fontId="250" fillId="0" borderId="77" xfId="3" applyFont="1" applyBorder="1" applyAlignment="1">
      <alignment horizontal="left" vertical="center"/>
    </xf>
    <xf numFmtId="0" fontId="250" fillId="0" borderId="0" xfId="3" applyFont="1" applyAlignment="1">
      <alignment horizontal="left" vertical="center"/>
    </xf>
    <xf numFmtId="0" fontId="250" fillId="0" borderId="77" xfId="3" applyFont="1" applyBorder="1" applyAlignment="1">
      <alignment horizontal="left" vertical="center" wrapText="1"/>
    </xf>
    <xf numFmtId="363" fontId="245" fillId="0" borderId="69" xfId="0" applyNumberFormat="1" applyFont="1" applyBorder="1" applyAlignment="1">
      <alignment horizontal="center" vertical="center"/>
    </xf>
    <xf numFmtId="0" fontId="250" fillId="0" borderId="69" xfId="3" applyFont="1" applyBorder="1" applyAlignment="1">
      <alignment horizontal="left" vertical="center"/>
    </xf>
    <xf numFmtId="0" fontId="245" fillId="0" borderId="69" xfId="0" applyFont="1" applyBorder="1" applyAlignment="1">
      <alignment horizontal="center" vertical="center" wrapText="1"/>
    </xf>
    <xf numFmtId="0" fontId="250" fillId="0" borderId="69" xfId="3" applyFont="1" applyBorder="1" applyAlignment="1">
      <alignment horizontal="left" vertical="center" wrapText="1"/>
    </xf>
    <xf numFmtId="44" fontId="245" fillId="0" borderId="69" xfId="5381" applyFont="1" applyBorder="1" applyAlignment="1">
      <alignment horizontal="center" vertical="center" wrapText="1"/>
    </xf>
    <xf numFmtId="0" fontId="0" fillId="0" borderId="0" xfId="0" applyAlignment="1">
      <alignment wrapText="1"/>
    </xf>
    <xf numFmtId="43" fontId="249" fillId="102" borderId="69" xfId="1" applyFont="1" applyFill="1" applyBorder="1" applyAlignment="1">
      <alignment horizontal="center" vertical="center" wrapText="1"/>
    </xf>
    <xf numFmtId="9" fontId="245" fillId="0" borderId="69" xfId="2" applyFont="1" applyBorder="1" applyAlignment="1">
      <alignment horizontal="center" vertical="center"/>
    </xf>
    <xf numFmtId="9" fontId="245" fillId="0" borderId="69" xfId="2" applyFont="1" applyBorder="1" applyAlignment="1">
      <alignment horizontal="center" vertical="center" wrapText="1"/>
    </xf>
    <xf numFmtId="0" fontId="253" fillId="0" borderId="69" xfId="0" applyFont="1" applyBorder="1" applyAlignment="1">
      <alignment horizontal="center" vertical="center"/>
    </xf>
    <xf numFmtId="1" fontId="245" fillId="0" borderId="69" xfId="0" applyNumberFormat="1" applyFont="1" applyBorder="1" applyAlignment="1">
      <alignment horizontal="center" vertical="center"/>
    </xf>
    <xf numFmtId="1" fontId="245" fillId="0" borderId="69" xfId="0" applyNumberFormat="1" applyFont="1" applyBorder="1" applyAlignment="1">
      <alignment horizontal="center" vertical="center" wrapText="1"/>
    </xf>
    <xf numFmtId="44" fontId="119" fillId="0" borderId="81" xfId="5381" applyFont="1" applyBorder="1" applyAlignment="1">
      <alignment horizontal="center" vertical="center"/>
    </xf>
    <xf numFmtId="9" fontId="0" fillId="0" borderId="0" xfId="2" applyFont="1"/>
    <xf numFmtId="0" fontId="254" fillId="0" borderId="78" xfId="0" applyFont="1" applyBorder="1" applyAlignment="1">
      <alignment horizontal="center" vertical="center" wrapText="1"/>
    </xf>
    <xf numFmtId="0" fontId="255" fillId="0" borderId="69" xfId="3" applyFont="1" applyBorder="1" applyAlignment="1">
      <alignment horizontal="left" vertical="center"/>
    </xf>
    <xf numFmtId="3" fontId="255" fillId="0" borderId="69" xfId="3" applyNumberFormat="1" applyFont="1" applyBorder="1" applyAlignment="1">
      <alignment horizontal="center" vertical="center" wrapText="1"/>
    </xf>
    <xf numFmtId="1" fontId="254" fillId="0" borderId="69" xfId="0" applyNumberFormat="1" applyFont="1" applyBorder="1" applyAlignment="1">
      <alignment horizontal="center" vertical="center"/>
    </xf>
    <xf numFmtId="44" fontId="254" fillId="0" borderId="69" xfId="5381" applyFont="1" applyBorder="1" applyAlignment="1">
      <alignment horizontal="center" vertical="center"/>
    </xf>
    <xf numFmtId="9" fontId="254" fillId="0" borderId="69" xfId="2" applyFont="1" applyBorder="1" applyAlignment="1">
      <alignment horizontal="center" vertical="center"/>
    </xf>
    <xf numFmtId="43" fontId="249" fillId="102" borderId="38" xfId="1" applyFont="1" applyFill="1" applyBorder="1" applyAlignment="1">
      <alignment horizontal="center" vertical="center" wrapText="1"/>
    </xf>
    <xf numFmtId="43" fontId="249" fillId="102" borderId="37" xfId="1" applyFont="1" applyFill="1" applyBorder="1" applyAlignment="1">
      <alignment horizontal="center" vertical="center" wrapText="1"/>
    </xf>
    <xf numFmtId="44" fontId="251" fillId="0" borderId="69" xfId="5381" applyFont="1" applyBorder="1" applyAlignment="1">
      <alignment horizontal="center" vertical="center" wrapText="1"/>
    </xf>
    <xf numFmtId="0" fontId="251" fillId="104" borderId="69" xfId="0" applyFont="1" applyFill="1" applyBorder="1" applyAlignment="1">
      <alignment horizontal="center" vertical="center" wrapText="1"/>
    </xf>
    <xf numFmtId="0" fontId="251" fillId="104" borderId="77" xfId="0" applyFont="1" applyFill="1" applyBorder="1" applyAlignment="1">
      <alignment horizontal="center" vertical="center" wrapText="1"/>
    </xf>
    <xf numFmtId="43" fontId="251" fillId="104" borderId="69" xfId="1" applyFont="1" applyFill="1" applyBorder="1" applyAlignment="1">
      <alignment horizontal="center" vertical="center" wrapText="1"/>
    </xf>
    <xf numFmtId="0" fontId="7" fillId="0" borderId="0" xfId="0" applyFont="1"/>
    <xf numFmtId="211" fontId="248" fillId="0" borderId="0" xfId="4777" applyFont="1" applyFill="1" applyAlignment="1">
      <alignment horizontal="right" vertical="center"/>
    </xf>
    <xf numFmtId="10" fontId="245" fillId="103" borderId="1" xfId="2" applyNumberFormat="1" applyFont="1" applyFill="1" applyBorder="1" applyAlignment="1">
      <alignment horizontal="center" vertical="center" wrapText="1"/>
    </xf>
    <xf numFmtId="10" fontId="245" fillId="0" borderId="1" xfId="2" applyNumberFormat="1" applyFont="1" applyBorder="1" applyAlignment="1">
      <alignment horizontal="center" vertical="center" wrapText="1"/>
    </xf>
    <xf numFmtId="10" fontId="251" fillId="0" borderId="1" xfId="2" applyNumberFormat="1" applyFont="1" applyBorder="1" applyAlignment="1">
      <alignment horizontal="center" vertical="center"/>
    </xf>
    <xf numFmtId="205" fontId="248" fillId="0" borderId="0" xfId="4626" applyNumberFormat="1" applyFont="1" applyFill="1" applyAlignment="1">
      <alignment horizontal="center" vertical="center"/>
    </xf>
    <xf numFmtId="0" fontId="247" fillId="105" borderId="69" xfId="4626" applyNumberFormat="1" applyFont="1" applyFill="1" applyBorder="1" applyAlignment="1">
      <alignment horizontal="left" vertical="center"/>
    </xf>
    <xf numFmtId="10" fontId="247" fillId="105" borderId="69" xfId="4626" applyNumberFormat="1" applyFont="1" applyFill="1" applyBorder="1" applyAlignment="1">
      <alignment horizontal="right" vertical="center"/>
    </xf>
    <xf numFmtId="0" fontId="247" fillId="0" borderId="69" xfId="3" applyFont="1" applyBorder="1" applyAlignment="1">
      <alignment horizontal="left" vertical="center"/>
    </xf>
    <xf numFmtId="0" fontId="247" fillId="105" borderId="69" xfId="4626" applyNumberFormat="1" applyFont="1" applyFill="1" applyBorder="1" applyAlignment="1">
      <alignment horizontal="left" vertical="center" indent="1"/>
    </xf>
    <xf numFmtId="0" fontId="247" fillId="101" borderId="69" xfId="3" applyFont="1" applyFill="1" applyBorder="1" applyAlignment="1">
      <alignment horizontal="left" vertical="center" indent="1"/>
    </xf>
    <xf numFmtId="0" fontId="247" fillId="101" borderId="69" xfId="3" applyFont="1" applyFill="1" applyBorder="1" applyAlignment="1">
      <alignment horizontal="left" vertical="center"/>
    </xf>
    <xf numFmtId="0" fontId="247" fillId="101" borderId="0" xfId="3" applyFont="1" applyFill="1" applyAlignment="1">
      <alignment vertical="center"/>
    </xf>
    <xf numFmtId="0" fontId="248" fillId="104" borderId="69" xfId="3" applyFont="1" applyFill="1" applyBorder="1" applyAlignment="1">
      <alignment vertical="center"/>
    </xf>
    <xf numFmtId="44" fontId="0" fillId="0" borderId="0" xfId="0" applyNumberFormat="1"/>
    <xf numFmtId="339" fontId="249" fillId="102" borderId="69" xfId="3" applyNumberFormat="1" applyFont="1" applyFill="1" applyBorder="1" applyAlignment="1">
      <alignment horizontal="center" vertical="center"/>
    </xf>
    <xf numFmtId="357" fontId="249" fillId="102" borderId="69" xfId="3" applyNumberFormat="1" applyFont="1" applyFill="1" applyBorder="1" applyAlignment="1">
      <alignment horizontal="center" vertical="center"/>
    </xf>
    <xf numFmtId="44" fontId="251" fillId="0" borderId="69" xfId="0" applyNumberFormat="1" applyFont="1" applyBorder="1"/>
    <xf numFmtId="0" fontId="245" fillId="0" borderId="81" xfId="0" applyFont="1" applyBorder="1" applyAlignment="1">
      <alignment horizontal="center"/>
    </xf>
    <xf numFmtId="0" fontId="245" fillId="0" borderId="81" xfId="0" applyFont="1" applyBorder="1"/>
    <xf numFmtId="44" fontId="251" fillId="0" borderId="81" xfId="0" applyNumberFormat="1" applyFont="1" applyBorder="1"/>
    <xf numFmtId="44" fontId="245" fillId="0" borderId="81" xfId="0" applyNumberFormat="1" applyFont="1" applyBorder="1"/>
    <xf numFmtId="339" fontId="249" fillId="102" borderId="0" xfId="3" applyNumberFormat="1" applyFont="1" applyFill="1" applyAlignment="1">
      <alignment horizontal="center" vertical="center"/>
    </xf>
    <xf numFmtId="357" fontId="249" fillId="102" borderId="0" xfId="3" applyNumberFormat="1" applyFont="1" applyFill="1" applyAlignment="1">
      <alignment horizontal="center" vertical="center"/>
    </xf>
    <xf numFmtId="364" fontId="245" fillId="0" borderId="81" xfId="0" applyNumberFormat="1" applyFont="1" applyBorder="1" applyAlignment="1">
      <alignment horizontal="center"/>
    </xf>
    <xf numFmtId="364" fontId="245" fillId="0" borderId="69" xfId="0" applyNumberFormat="1" applyFont="1" applyBorder="1" applyAlignment="1">
      <alignment horizontal="center"/>
    </xf>
    <xf numFmtId="0" fontId="243" fillId="102" borderId="0" xfId="0" applyFont="1" applyFill="1"/>
    <xf numFmtId="339" fontId="257" fillId="102" borderId="69" xfId="0" applyNumberFormat="1" applyFont="1" applyFill="1" applyBorder="1" applyAlignment="1">
      <alignment horizontal="center"/>
    </xf>
    <xf numFmtId="357" fontId="257" fillId="102" borderId="69" xfId="0" applyNumberFormat="1" applyFont="1" applyFill="1" applyBorder="1" applyAlignment="1">
      <alignment horizontal="center"/>
    </xf>
    <xf numFmtId="339" fontId="119" fillId="104" borderId="69" xfId="3" applyNumberFormat="1" applyFont="1" applyFill="1" applyBorder="1" applyAlignment="1">
      <alignment horizontal="center" vertical="center"/>
    </xf>
    <xf numFmtId="357" fontId="119" fillId="104" borderId="69" xfId="3" applyNumberFormat="1" applyFont="1" applyFill="1" applyBorder="1" applyAlignment="1">
      <alignment horizontal="center" vertical="center"/>
    </xf>
    <xf numFmtId="9" fontId="245" fillId="0" borderId="69" xfId="0" applyNumberFormat="1" applyFont="1" applyBorder="1" applyAlignment="1">
      <alignment horizontal="center"/>
    </xf>
    <xf numFmtId="0" fontId="247" fillId="0" borderId="69" xfId="4626" applyNumberFormat="1" applyFont="1" applyFill="1" applyBorder="1" applyAlignment="1">
      <alignment horizontal="left" vertical="center"/>
    </xf>
    <xf numFmtId="44" fontId="247" fillId="0" borderId="69" xfId="5381" applyFont="1" applyFill="1" applyBorder="1" applyAlignment="1">
      <alignment horizontal="right" vertical="center"/>
    </xf>
    <xf numFmtId="44" fontId="247" fillId="101" borderId="69" xfId="5381" applyFont="1" applyFill="1" applyBorder="1" applyAlignment="1">
      <alignment vertical="center"/>
    </xf>
    <xf numFmtId="44" fontId="248" fillId="0" borderId="69" xfId="5381" applyFont="1" applyFill="1" applyBorder="1" applyAlignment="1">
      <alignment horizontal="right" vertical="center"/>
    </xf>
    <xf numFmtId="44" fontId="247" fillId="0" borderId="69" xfId="5381" applyFont="1" applyFill="1" applyBorder="1" applyAlignment="1">
      <alignment vertical="center"/>
    </xf>
    <xf numFmtId="44" fontId="248" fillId="103" borderId="69" xfId="5381" applyFont="1" applyFill="1" applyBorder="1" applyAlignment="1">
      <alignment horizontal="right" vertical="center"/>
    </xf>
    <xf numFmtId="44" fontId="248" fillId="103" borderId="69" xfId="5381" applyFont="1" applyFill="1" applyBorder="1" applyAlignment="1">
      <alignment vertical="center"/>
    </xf>
    <xf numFmtId="44" fontId="248" fillId="101" borderId="69" xfId="5381" applyFont="1" applyFill="1" applyBorder="1" applyAlignment="1">
      <alignment horizontal="right" vertical="center"/>
    </xf>
    <xf numFmtId="44" fontId="248" fillId="0" borderId="69" xfId="5381" applyFont="1" applyFill="1" applyBorder="1" applyAlignment="1">
      <alignment horizontal="center" vertical="center"/>
    </xf>
    <xf numFmtId="44" fontId="248" fillId="104" borderId="69" xfId="5381" applyFont="1" applyFill="1" applyBorder="1" applyAlignment="1">
      <alignment horizontal="right" vertical="center"/>
    </xf>
    <xf numFmtId="44" fontId="248" fillId="104" borderId="69" xfId="5381" applyFont="1" applyFill="1" applyBorder="1" applyAlignment="1">
      <alignment vertical="center"/>
    </xf>
    <xf numFmtId="44" fontId="248" fillId="101" borderId="69" xfId="5381" applyFont="1" applyFill="1" applyBorder="1" applyAlignment="1">
      <alignment vertical="center"/>
    </xf>
    <xf numFmtId="0" fontId="247" fillId="101" borderId="69" xfId="3" applyFont="1" applyFill="1" applyBorder="1" applyAlignment="1">
      <alignment vertical="center"/>
    </xf>
    <xf numFmtId="0" fontId="249" fillId="102" borderId="69" xfId="0" applyFont="1" applyFill="1" applyBorder="1" applyAlignment="1">
      <alignment horizontal="centerContinuous" vertical="center" wrapText="1"/>
    </xf>
    <xf numFmtId="14" fontId="245" fillId="0" borderId="69" xfId="0" applyNumberFormat="1" applyFont="1" applyBorder="1" applyAlignment="1">
      <alignment horizontal="center"/>
    </xf>
    <xf numFmtId="9" fontId="248" fillId="105" borderId="69" xfId="2" applyFont="1" applyFill="1" applyBorder="1" applyAlignment="1">
      <alignment horizontal="right" vertical="center"/>
    </xf>
    <xf numFmtId="44" fontId="248" fillId="0" borderId="69" xfId="5381" applyFont="1" applyFill="1" applyBorder="1" applyAlignment="1">
      <alignment vertical="center"/>
    </xf>
    <xf numFmtId="358" fontId="248" fillId="0" borderId="69" xfId="4777" applyNumberFormat="1" applyFont="1" applyFill="1" applyBorder="1" applyAlignment="1">
      <alignment horizontal="center" vertical="center"/>
    </xf>
    <xf numFmtId="44" fontId="247" fillId="0" borderId="0" xfId="5381" applyFont="1" applyAlignment="1">
      <alignment vertical="center"/>
    </xf>
    <xf numFmtId="44" fontId="248" fillId="0" borderId="0" xfId="5381" applyFont="1" applyFill="1" applyBorder="1" applyAlignment="1">
      <alignment vertical="center"/>
    </xf>
    <xf numFmtId="10" fontId="248" fillId="103" borderId="69" xfId="2" applyNumberFormat="1" applyFont="1" applyFill="1" applyBorder="1" applyAlignment="1">
      <alignment horizontal="center" vertical="center"/>
    </xf>
    <xf numFmtId="8" fontId="248" fillId="0" borderId="69" xfId="5381" applyNumberFormat="1" applyFont="1" applyFill="1" applyBorder="1" applyAlignment="1">
      <alignment horizontal="center" vertical="center"/>
    </xf>
    <xf numFmtId="0" fontId="246" fillId="0" borderId="0" xfId="3" applyFont="1" applyAlignment="1">
      <alignment vertical="center"/>
    </xf>
    <xf numFmtId="10" fontId="246" fillId="0" borderId="0" xfId="2" applyNumberFormat="1" applyFont="1" applyFill="1" applyBorder="1" applyAlignment="1">
      <alignment horizontal="center" vertical="center"/>
    </xf>
    <xf numFmtId="44" fontId="245" fillId="0" borderId="0" xfId="0" applyNumberFormat="1" applyFont="1"/>
    <xf numFmtId="0" fontId="245" fillId="0" borderId="69" xfId="0" applyFont="1" applyBorder="1" applyAlignment="1">
      <alignment horizontal="left" vertical="center"/>
    </xf>
    <xf numFmtId="9" fontId="245" fillId="0" borderId="0" xfId="2" applyFont="1"/>
    <xf numFmtId="44" fontId="245" fillId="0" borderId="69" xfId="5381" applyFont="1" applyFill="1" applyBorder="1" applyAlignment="1">
      <alignment horizontal="center" vertical="center"/>
    </xf>
    <xf numFmtId="44" fontId="245" fillId="0" borderId="0" xfId="5381" applyFont="1" applyFill="1"/>
    <xf numFmtId="205" fontId="245" fillId="0" borderId="69" xfId="0" applyNumberFormat="1" applyFont="1" applyBorder="1" applyAlignment="1">
      <alignment horizontal="center"/>
    </xf>
    <xf numFmtId="360" fontId="251" fillId="0" borderId="69" xfId="0" applyNumberFormat="1" applyFont="1" applyBorder="1" applyAlignment="1">
      <alignment horizontal="center" vertical="center"/>
    </xf>
    <xf numFmtId="8" fontId="251" fillId="0" borderId="69" xfId="0" applyNumberFormat="1" applyFont="1" applyBorder="1" applyAlignment="1">
      <alignment horizontal="center" vertical="center"/>
    </xf>
    <xf numFmtId="0" fontId="249" fillId="102" borderId="0" xfId="0" applyFont="1" applyFill="1" applyAlignment="1">
      <alignment horizontal="center" vertical="center" wrapText="1"/>
    </xf>
    <xf numFmtId="8" fontId="245" fillId="0" borderId="83" xfId="0" applyNumberFormat="1" applyFont="1" applyBorder="1" applyAlignment="1">
      <alignment horizontal="center" vertical="center"/>
    </xf>
    <xf numFmtId="8" fontId="245" fillId="0" borderId="16" xfId="0" applyNumberFormat="1" applyFont="1" applyBorder="1" applyAlignment="1">
      <alignment horizontal="center" vertical="center"/>
    </xf>
    <xf numFmtId="8" fontId="245" fillId="0" borderId="81" xfId="0" applyNumberFormat="1" applyFont="1" applyBorder="1" applyAlignment="1">
      <alignment horizontal="center" vertical="center"/>
    </xf>
    <xf numFmtId="8" fontId="245" fillId="0" borderId="83" xfId="0" applyNumberFormat="1" applyFont="1" applyBorder="1" applyAlignment="1">
      <alignment vertical="center"/>
    </xf>
    <xf numFmtId="8" fontId="245" fillId="0" borderId="16" xfId="0" applyNumberFormat="1" applyFont="1" applyBorder="1" applyAlignment="1">
      <alignment vertical="center"/>
    </xf>
    <xf numFmtId="8" fontId="245" fillId="0" borderId="81" xfId="0" applyNumberFormat="1" applyFont="1" applyBorder="1" applyAlignment="1">
      <alignment vertical="center"/>
    </xf>
    <xf numFmtId="0" fontId="251" fillId="0" borderId="69" xfId="0" applyFont="1" applyBorder="1" applyAlignment="1">
      <alignment horizontal="center"/>
    </xf>
    <xf numFmtId="0" fontId="249" fillId="102" borderId="70" xfId="0" applyFont="1" applyFill="1" applyBorder="1" applyAlignment="1">
      <alignment horizontal="center"/>
    </xf>
    <xf numFmtId="0" fontId="249" fillId="102" borderId="79" xfId="0" applyFont="1" applyFill="1" applyBorder="1" applyAlignment="1">
      <alignment horizontal="center" wrapText="1"/>
    </xf>
    <xf numFmtId="0" fontId="249" fillId="102" borderId="80" xfId="0" applyFont="1" applyFill="1" applyBorder="1" applyAlignment="1">
      <alignment horizontal="center" wrapText="1"/>
    </xf>
    <xf numFmtId="0" fontId="249" fillId="102" borderId="69" xfId="0" applyFont="1" applyFill="1" applyBorder="1" applyAlignment="1">
      <alignment horizontal="center" vertical="center"/>
    </xf>
    <xf numFmtId="0" fontId="245" fillId="0" borderId="77" xfId="0" applyFont="1" applyBorder="1" applyAlignment="1">
      <alignment horizontal="center"/>
    </xf>
    <xf numFmtId="0" fontId="245" fillId="0" borderId="45" xfId="0" applyFont="1" applyBorder="1" applyAlignment="1">
      <alignment horizontal="center"/>
    </xf>
    <xf numFmtId="0" fontId="245" fillId="0" borderId="78" xfId="0" applyFont="1" applyBorder="1" applyAlignment="1">
      <alignment horizontal="center"/>
    </xf>
    <xf numFmtId="0" fontId="245" fillId="0" borderId="84" xfId="0" applyFont="1" applyBorder="1" applyAlignment="1">
      <alignment horizontal="center" vertical="center"/>
    </xf>
    <xf numFmtId="0" fontId="245" fillId="0" borderId="85" xfId="0" applyFont="1" applyBorder="1" applyAlignment="1">
      <alignment horizontal="center" vertical="center"/>
    </xf>
    <xf numFmtId="3" fontId="119" fillId="0" borderId="69" xfId="3" applyNumberFormat="1" applyFont="1" applyBorder="1" applyAlignment="1">
      <alignment horizontal="center" vertical="center"/>
    </xf>
    <xf numFmtId="0" fontId="245" fillId="0" borderId="77" xfId="0" applyFont="1" applyBorder="1" applyAlignment="1">
      <alignment horizontal="center" vertical="center"/>
    </xf>
    <xf numFmtId="0" fontId="245" fillId="0" borderId="78" xfId="0" applyFont="1" applyBorder="1" applyAlignment="1">
      <alignment horizontal="center" vertical="center"/>
    </xf>
    <xf numFmtId="0" fontId="249" fillId="102" borderId="69" xfId="0" applyFont="1" applyFill="1" applyBorder="1" applyAlignment="1">
      <alignment horizontal="left" vertical="center"/>
    </xf>
    <xf numFmtId="0" fontId="251" fillId="104" borderId="69" xfId="0" applyFont="1" applyFill="1" applyBorder="1" applyAlignment="1">
      <alignment horizontal="center" vertical="center"/>
    </xf>
    <xf numFmtId="0" fontId="245" fillId="0" borderId="77" xfId="0" applyFont="1" applyBorder="1" applyAlignment="1">
      <alignment horizontal="left"/>
    </xf>
    <xf numFmtId="0" fontId="245" fillId="0" borderId="45" xfId="0" applyFont="1" applyBorder="1" applyAlignment="1">
      <alignment horizontal="left"/>
    </xf>
    <xf numFmtId="0" fontId="245" fillId="0" borderId="78" xfId="0" applyFont="1" applyBorder="1" applyAlignment="1">
      <alignment horizontal="left"/>
    </xf>
    <xf numFmtId="0" fontId="249" fillId="102" borderId="77" xfId="0" applyFont="1" applyFill="1" applyBorder="1" applyAlignment="1">
      <alignment horizontal="center" vertical="center"/>
    </xf>
    <xf numFmtId="0" fontId="249" fillId="102" borderId="78" xfId="0" applyFont="1" applyFill="1" applyBorder="1" applyAlignment="1">
      <alignment horizontal="center" vertical="center"/>
    </xf>
    <xf numFmtId="361" fontId="245" fillId="0" borderId="77" xfId="0" applyNumberFormat="1" applyFont="1" applyBorder="1" applyAlignment="1">
      <alignment horizontal="center" vertical="center"/>
    </xf>
    <xf numFmtId="361" fontId="245" fillId="0" borderId="78" xfId="0" applyNumberFormat="1" applyFont="1" applyBorder="1" applyAlignment="1">
      <alignment horizontal="center" vertical="center"/>
    </xf>
    <xf numFmtId="0" fontId="249" fillId="102" borderId="0" xfId="0" applyFont="1" applyFill="1" applyAlignment="1">
      <alignment horizontal="center"/>
    </xf>
    <xf numFmtId="0" fontId="251" fillId="0" borderId="0" xfId="0" applyFont="1" applyAlignment="1">
      <alignment horizontal="center"/>
    </xf>
    <xf numFmtId="0" fontId="249" fillId="102" borderId="70" xfId="0" applyFont="1" applyFill="1" applyBorder="1" applyAlignment="1">
      <alignment horizontal="center" vertical="center"/>
    </xf>
    <xf numFmtId="0" fontId="251" fillId="0" borderId="77" xfId="0" applyFont="1" applyBorder="1" applyAlignment="1">
      <alignment horizontal="center"/>
    </xf>
    <xf numFmtId="0" fontId="251" fillId="0" borderId="45" xfId="0" applyFont="1" applyBorder="1" applyAlignment="1">
      <alignment horizontal="center"/>
    </xf>
    <xf numFmtId="0" fontId="251" fillId="0" borderId="78" xfId="0" applyFont="1" applyBorder="1" applyAlignment="1">
      <alignment horizontal="center"/>
    </xf>
    <xf numFmtId="0" fontId="251" fillId="104" borderId="77" xfId="0" applyFont="1" applyFill="1" applyBorder="1" applyAlignment="1">
      <alignment horizontal="center" vertical="center" wrapText="1"/>
    </xf>
    <xf numFmtId="0" fontId="251" fillId="104" borderId="69" xfId="0" applyFont="1" applyFill="1" applyBorder="1" applyAlignment="1">
      <alignment horizontal="center" vertical="center" wrapText="1"/>
    </xf>
    <xf numFmtId="0" fontId="250" fillId="0" borderId="84" xfId="3" applyFont="1" applyBorder="1" applyAlignment="1">
      <alignment horizontal="left" vertical="center"/>
    </xf>
    <xf numFmtId="0" fontId="250" fillId="0" borderId="85" xfId="3" applyFont="1" applyBorder="1" applyAlignment="1">
      <alignment horizontal="left" vertical="center"/>
    </xf>
    <xf numFmtId="0" fontId="258" fillId="0" borderId="84" xfId="3" applyFont="1" applyBorder="1" applyAlignment="1">
      <alignment horizontal="left" vertical="center"/>
    </xf>
    <xf numFmtId="0" fontId="258" fillId="0" borderId="85" xfId="3" applyFont="1" applyBorder="1" applyAlignment="1">
      <alignment horizontal="left" vertical="center"/>
    </xf>
    <xf numFmtId="0" fontId="245" fillId="103" borderId="77" xfId="0" applyFont="1" applyFill="1" applyBorder="1" applyAlignment="1">
      <alignment horizontal="center" vertical="center" wrapText="1"/>
    </xf>
    <xf numFmtId="0" fontId="245" fillId="103" borderId="78" xfId="0" applyFont="1" applyFill="1" applyBorder="1" applyAlignment="1">
      <alignment horizontal="center" vertical="center" wrapText="1"/>
    </xf>
    <xf numFmtId="3" fontId="119" fillId="0" borderId="81" xfId="3" applyNumberFormat="1" applyFont="1" applyBorder="1" applyAlignment="1">
      <alignment horizontal="center" vertical="center"/>
    </xf>
    <xf numFmtId="0" fontId="249" fillId="102" borderId="38" xfId="0" applyFont="1" applyFill="1" applyBorder="1" applyAlignment="1">
      <alignment horizontal="center" vertical="center"/>
    </xf>
    <xf numFmtId="0" fontId="249" fillId="102" borderId="0" xfId="0" applyFont="1" applyFill="1" applyAlignment="1">
      <alignment horizontal="center" vertical="center"/>
    </xf>
    <xf numFmtId="0" fontId="254" fillId="0" borderId="77" xfId="0" applyFont="1" applyBorder="1" applyAlignment="1">
      <alignment horizontal="center" vertical="center" wrapText="1"/>
    </xf>
    <xf numFmtId="0" fontId="254" fillId="0" borderId="78" xfId="0" applyFont="1" applyBorder="1" applyAlignment="1">
      <alignment horizontal="center" vertical="center" wrapText="1"/>
    </xf>
    <xf numFmtId="0" fontId="245" fillId="0" borderId="77" xfId="0" applyFont="1" applyBorder="1" applyAlignment="1">
      <alignment horizontal="center" vertical="center" wrapText="1"/>
    </xf>
    <xf numFmtId="0" fontId="245" fillId="0" borderId="78" xfId="0" applyFont="1" applyBorder="1" applyAlignment="1">
      <alignment horizontal="center" vertical="center" wrapText="1"/>
    </xf>
    <xf numFmtId="0" fontId="251" fillId="0" borderId="77" xfId="0" applyFont="1" applyBorder="1" applyAlignment="1">
      <alignment horizontal="center" vertical="center"/>
    </xf>
    <xf numFmtId="0" fontId="251" fillId="0" borderId="78" xfId="0" applyFont="1" applyBorder="1" applyAlignment="1">
      <alignment horizontal="center" vertical="center"/>
    </xf>
    <xf numFmtId="0" fontId="249" fillId="102" borderId="82" xfId="0" applyFont="1" applyFill="1" applyBorder="1" applyAlignment="1">
      <alignment horizontal="left" vertical="center"/>
    </xf>
    <xf numFmtId="0" fontId="249" fillId="102" borderId="70" xfId="0" applyFont="1" applyFill="1" applyBorder="1" applyAlignment="1">
      <alignment horizontal="left" vertical="center"/>
    </xf>
    <xf numFmtId="0" fontId="243" fillId="102" borderId="0" xfId="0" applyFont="1" applyFill="1" applyAlignment="1">
      <alignment horizontal="left"/>
    </xf>
    <xf numFmtId="0" fontId="256" fillId="102" borderId="69" xfId="0" applyFont="1" applyFill="1" applyBorder="1" applyAlignment="1">
      <alignment horizontal="center" wrapText="1"/>
    </xf>
    <xf numFmtId="0" fontId="245" fillId="0" borderId="69" xfId="0" applyFont="1" applyBorder="1" applyAlignment="1">
      <alignment horizontal="left"/>
    </xf>
    <xf numFmtId="44" fontId="251" fillId="0" borderId="69" xfId="5381" applyFont="1" applyFill="1" applyBorder="1" applyAlignment="1">
      <alignment horizontal="center"/>
    </xf>
    <xf numFmtId="44" fontId="245" fillId="0" borderId="69" xfId="0" applyNumberFormat="1" applyFont="1" applyBorder="1" applyAlignment="1">
      <alignment horizontal="center"/>
    </xf>
    <xf numFmtId="0" fontId="245" fillId="0" borderId="69" xfId="0" applyFont="1" applyBorder="1" applyAlignment="1">
      <alignment horizontal="center"/>
    </xf>
    <xf numFmtId="44" fontId="251" fillId="0" borderId="69" xfId="0" applyNumberFormat="1" applyFont="1" applyBorder="1" applyAlignment="1">
      <alignment horizontal="center"/>
    </xf>
    <xf numFmtId="0" fontId="246" fillId="102" borderId="71" xfId="4777" applyNumberFormat="1" applyFont="1" applyFill="1" applyBorder="1" applyAlignment="1">
      <alignment horizontal="left" vertical="center"/>
    </xf>
    <xf numFmtId="0" fontId="246" fillId="102" borderId="74" xfId="4777" applyNumberFormat="1" applyFont="1" applyFill="1" applyBorder="1" applyAlignment="1">
      <alignment horizontal="left" vertical="center"/>
    </xf>
    <xf numFmtId="0" fontId="246" fillId="102" borderId="72" xfId="3" applyFont="1" applyFill="1" applyBorder="1" applyAlignment="1">
      <alignment horizontal="center" vertical="center" wrapText="1"/>
    </xf>
    <xf numFmtId="0" fontId="246" fillId="102" borderId="75" xfId="3" applyFont="1" applyFill="1" applyBorder="1" applyAlignment="1">
      <alignment horizontal="center" vertical="center" wrapText="1"/>
    </xf>
    <xf numFmtId="0" fontId="246" fillId="102" borderId="71" xfId="4777" applyNumberFormat="1" applyFont="1" applyFill="1" applyBorder="1" applyAlignment="1">
      <alignment vertical="center" wrapText="1"/>
    </xf>
    <xf numFmtId="0" fontId="246" fillId="102" borderId="74" xfId="4777" applyNumberFormat="1" applyFont="1" applyFill="1" applyBorder="1" applyAlignment="1">
      <alignment vertical="center"/>
    </xf>
    <xf numFmtId="359" fontId="246" fillId="102" borderId="72" xfId="3" applyNumberFormat="1" applyFont="1" applyFill="1" applyBorder="1" applyAlignment="1">
      <alignment horizontal="center" vertical="center" wrapText="1"/>
    </xf>
    <xf numFmtId="359" fontId="246" fillId="102" borderId="75" xfId="3" applyNumberFormat="1" applyFont="1" applyFill="1" applyBorder="1" applyAlignment="1">
      <alignment horizontal="center" vertical="center" wrapText="1"/>
    </xf>
    <xf numFmtId="0" fontId="248" fillId="0" borderId="69" xfId="3" applyFont="1" applyBorder="1" applyAlignment="1">
      <alignment horizontal="center" vertical="center"/>
    </xf>
    <xf numFmtId="0" fontId="248" fillId="0" borderId="84" xfId="3" applyFont="1" applyBorder="1" applyAlignment="1">
      <alignment horizontal="left" vertical="center"/>
    </xf>
    <xf numFmtId="0" fontId="248" fillId="0" borderId="85" xfId="3" applyFont="1" applyBorder="1" applyAlignment="1">
      <alignment horizontal="left" vertical="center"/>
    </xf>
    <xf numFmtId="0" fontId="246" fillId="102" borderId="74" xfId="4777" applyNumberFormat="1" applyFont="1" applyFill="1" applyBorder="1" applyAlignment="1">
      <alignment vertical="center" wrapText="1"/>
    </xf>
  </cellXfs>
  <cellStyles count="5382">
    <cellStyle name="_x0002_" xfId="4" xr:uid="{00000000-0005-0000-0000-000000000000}"/>
    <cellStyle name="_x0013_" xfId="5" xr:uid="{00000000-0005-0000-0000-000001000000}"/>
    <cellStyle name="'" xfId="6" xr:uid="{00000000-0005-0000-0000-000002000000}"/>
    <cellStyle name="-" xfId="7" xr:uid="{00000000-0005-0000-0000-000003000000}"/>
    <cellStyle name="          _x000d__x000a_386grabber=VGA.3GR_x000d__x000a_" xfId="8" xr:uid="{00000000-0005-0000-0000-000004000000}"/>
    <cellStyle name=" 1" xfId="9" xr:uid="{00000000-0005-0000-0000-000005000000}"/>
    <cellStyle name="_x000a_386grabber=M" xfId="10" xr:uid="{00000000-0005-0000-0000-000006000000}"/>
    <cellStyle name="_x000a_386grabber=M 2" xfId="11" xr:uid="{00000000-0005-0000-0000-000007000000}"/>
    <cellStyle name="_x000a_386grabber=M 2 2" xfId="12" xr:uid="{00000000-0005-0000-0000-000008000000}"/>
    <cellStyle name="_x000a_386grabber=M 2 3" xfId="13" xr:uid="{00000000-0005-0000-0000-000009000000}"/>
    <cellStyle name="_x000a_386grabber=M 2 4" xfId="14" xr:uid="{00000000-0005-0000-0000-00000A000000}"/>
    <cellStyle name="_x000a_386grabber=M 2 5" xfId="15" xr:uid="{00000000-0005-0000-0000-00000B000000}"/>
    <cellStyle name="_x000a_386grabber=M 3" xfId="16" xr:uid="{00000000-0005-0000-0000-00000C000000}"/>
    <cellStyle name="_x000a_386grabber=M 4" xfId="17" xr:uid="{00000000-0005-0000-0000-00000D000000}"/>
    <cellStyle name="_x000a_386grabber=M 5" xfId="18" xr:uid="{00000000-0005-0000-0000-00000E000000}"/>
    <cellStyle name="_x000a_386grabber=M 6" xfId="19" xr:uid="{00000000-0005-0000-0000-00000F000000}"/>
    <cellStyle name="_x000a_shell=progma" xfId="20" xr:uid="{00000000-0005-0000-0000-000010000000}"/>
    <cellStyle name="_x000d_386grabber=M" xfId="21" xr:uid="{00000000-0005-0000-0000-000011000000}"/>
    <cellStyle name="_x000d_386grabber=M 2" xfId="22" xr:uid="{00000000-0005-0000-0000-000012000000}"/>
    <cellStyle name="&quot;X&quot; MEN" xfId="23" xr:uid="{00000000-0005-0000-0000-000013000000}"/>
    <cellStyle name="#,##-" xfId="24" xr:uid="{00000000-0005-0000-0000-000014000000}"/>
    <cellStyle name="#,##0" xfId="25" xr:uid="{00000000-0005-0000-0000-000015000000}"/>
    <cellStyle name="#,##0%" xfId="26" xr:uid="{00000000-0005-0000-0000-000016000000}"/>
    <cellStyle name="#,##0.0%" xfId="27" xr:uid="{00000000-0005-0000-0000-000017000000}"/>
    <cellStyle name="#,##0_),(#,##0)" xfId="28" xr:uid="{00000000-0005-0000-0000-000018000000}"/>
    <cellStyle name="$" xfId="29" xr:uid="{00000000-0005-0000-0000-000019000000}"/>
    <cellStyle name="$ &amp; ¢" xfId="30" xr:uid="{00000000-0005-0000-0000-00001A000000}"/>
    <cellStyle name="$ [1]" xfId="31" xr:uid="{00000000-0005-0000-0000-00001B000000}"/>
    <cellStyle name="$ [2]" xfId="32" xr:uid="{00000000-0005-0000-0000-00001C000000}"/>
    <cellStyle name="$ 0 decimal" xfId="33" xr:uid="{00000000-0005-0000-0000-00001D000000}"/>
    <cellStyle name="$ 2 decimals" xfId="34" xr:uid="{00000000-0005-0000-0000-00001E000000}"/>
    <cellStyle name="$/su" xfId="35" xr:uid="{00000000-0005-0000-0000-00001F000000}"/>
    <cellStyle name="$_Book6" xfId="36" xr:uid="{00000000-0005-0000-0000-000020000000}"/>
    <cellStyle name="$_Maison v5" xfId="37" xr:uid="{00000000-0005-0000-0000-000021000000}"/>
    <cellStyle name="$_Maison_v10 (dcf10anos)" xfId="38" xr:uid="{00000000-0005-0000-0000-000022000000}"/>
    <cellStyle name="$_Maison_v10 (dcf10anos)_ProjetoF1_v17" xfId="39" xr:uid="{00000000-0005-0000-0000-000023000000}"/>
    <cellStyle name="$_Swift &amp; Co - Modelo operacional 20-04 v2" xfId="40" xr:uid="{00000000-0005-0000-0000-000024000000}"/>
    <cellStyle name="$横付け" xfId="41" xr:uid="{00000000-0005-0000-0000-000025000000}"/>
    <cellStyle name="%" xfId="42" xr:uid="{00000000-0005-0000-0000-000026000000}"/>
    <cellStyle name="% [1]" xfId="43" xr:uid="{00000000-0005-0000-0000-000027000000}"/>
    <cellStyle name="% [2]" xfId="44" xr:uid="{00000000-0005-0000-0000-000028000000}"/>
    <cellStyle name="% 2" xfId="45" xr:uid="{00000000-0005-0000-0000-000029000000}"/>
    <cellStyle name="% 3" xfId="46" xr:uid="{00000000-0005-0000-0000-00002A000000}"/>
    <cellStyle name="% 4" xfId="47" xr:uid="{00000000-0005-0000-0000-00002B000000}"/>
    <cellStyle name="% 5" xfId="48" xr:uid="{00000000-0005-0000-0000-00002C000000}"/>
    <cellStyle name="% Dilution" xfId="49" xr:uid="{00000000-0005-0000-0000-00002D000000}"/>
    <cellStyle name="%_Análise Viabilidade N_Fribrurgo CAENF v0" xfId="50" xr:uid="{00000000-0005-0000-0000-00002E000000}"/>
    <cellStyle name="%_Análise Viabilidade N_Fribrurgo CAENF v0 2" xfId="51" xr:uid="{00000000-0005-0000-0000-00002F000000}"/>
    <cellStyle name="%_Análise Viabilidade N_Fribrurgo CAENF v0 2_DIMENSIONAMENTO-PMSB" xfId="52" xr:uid="{00000000-0005-0000-0000-000030000000}"/>
    <cellStyle name="%_Análise Viabilidade N_Fribrurgo CAENF v0 2_QUADRO 5" xfId="53" xr:uid="{00000000-0005-0000-0000-000031000000}"/>
    <cellStyle name="%_Análise Viabilidade N_Fribrurgo CAENF v0 3" xfId="54" xr:uid="{00000000-0005-0000-0000-000032000000}"/>
    <cellStyle name="%_Análise Viabilidade N_Fribrurgo CAENF v0 4" xfId="55" xr:uid="{00000000-0005-0000-0000-000033000000}"/>
    <cellStyle name="%_Análise Viabilidade N_Fribrurgo CAENF v0 5" xfId="56" xr:uid="{00000000-0005-0000-0000-000034000000}"/>
    <cellStyle name="%_Esqueleto_apresentação200803" xfId="57" xr:uid="{00000000-0005-0000-0000-000035000000}"/>
    <cellStyle name="%_Esqueleto_apresentação200804" xfId="58" xr:uid="{00000000-0005-0000-0000-000036000000}"/>
    <cellStyle name="%_Fx RIBEIRÃO Agua e Coleta 081015 20%" xfId="59" xr:uid="{00000000-0005-0000-0000-000037000000}"/>
    <cellStyle name="%_Fx RIBEIRÃO Agua e Coleta 081015 20% 2" xfId="60" xr:uid="{00000000-0005-0000-0000-000038000000}"/>
    <cellStyle name="%_Fx RIBEIRÃO Agua e Coleta 081015 20% 2_DIMENSIONAMENTO-PMSB" xfId="61" xr:uid="{00000000-0005-0000-0000-000039000000}"/>
    <cellStyle name="%_Fx RIBEIRÃO Agua e Coleta 081015 20% 2_QUADRO 5" xfId="62" xr:uid="{00000000-0005-0000-0000-00003A000000}"/>
    <cellStyle name="%_Fx RIBEIRÃO Agua e Coleta 081015 20% 3" xfId="63" xr:uid="{00000000-0005-0000-0000-00003B000000}"/>
    <cellStyle name="%_Fx RIBEIRÃO Agua e Coleta 081015 20% 4" xfId="64" xr:uid="{00000000-0005-0000-0000-00003C000000}"/>
    <cellStyle name="%_Fx RIBEIRÃO Agua e Coleta 081015 20% 5" xfId="65" xr:uid="{00000000-0005-0000-0000-00003D000000}"/>
    <cellStyle name="%_Sales_Apresentação Mensal (3)" xfId="66" xr:uid="{00000000-0005-0000-0000-00003E000000}"/>
    <cellStyle name="%_Weekly Market Update-07-04-2003-final" xfId="67" xr:uid="{00000000-0005-0000-0000-00003F000000}"/>
    <cellStyle name="%0" xfId="68" xr:uid="{00000000-0005-0000-0000-000040000000}"/>
    <cellStyle name="%1" xfId="69" xr:uid="{00000000-0005-0000-0000-000041000000}"/>
    <cellStyle name="%2" xfId="70" xr:uid="{00000000-0005-0000-0000-000042000000}"/>
    <cellStyle name="(Comma)" xfId="71" xr:uid="{00000000-0005-0000-0000-000043000000}"/>
    <cellStyle name="******************************************" xfId="72" xr:uid="{00000000-0005-0000-0000-000044000000}"/>
    <cellStyle name="_x0002_._x0011__x0002_._x001b__x0002_ _x0015_%_x0018__x0001_" xfId="73" xr:uid="{00000000-0005-0000-0000-000045000000}"/>
    <cellStyle name="??" xfId="74" xr:uid="{00000000-0005-0000-0000-000046000000}"/>
    <cellStyle name="?? [0.00]_Analysis of Loans" xfId="75" xr:uid="{00000000-0005-0000-0000-000047000000}"/>
    <cellStyle name="???? [0.00]_Analysis of Loans" xfId="76" xr:uid="{00000000-0005-0000-0000-000048000000}"/>
    <cellStyle name="????_Analysis of Loans" xfId="77" xr:uid="{00000000-0005-0000-0000-000049000000}"/>
    <cellStyle name="??_Analysis of Loans" xfId="78" xr:uid="{00000000-0005-0000-0000-00004A000000}"/>
    <cellStyle name="?Q\?1@" xfId="79" xr:uid="{00000000-0005-0000-0000-00004B000000}"/>
    <cellStyle name="\ JY" xfId="80" xr:uid="{00000000-0005-0000-0000-00004C000000}"/>
    <cellStyle name="_%(SignOnly)" xfId="81" xr:uid="{00000000-0005-0000-0000-00004D000000}"/>
    <cellStyle name="_%(SignSpaceOnly)" xfId="82" xr:uid="{00000000-0005-0000-0000-00004E000000}"/>
    <cellStyle name="_~2782255" xfId="83" xr:uid="{00000000-0005-0000-0000-00004F000000}"/>
    <cellStyle name="_072008Esqueleto_apresentacao (clean)" xfId="84" xr:uid="{00000000-0005-0000-0000-000050000000}"/>
    <cellStyle name="_2008 01 02 Equity Kicker" xfId="85" xr:uid="{00000000-0005-0000-0000-000051000000}"/>
    <cellStyle name="_2008 01 02 Equity Kicker_Maritima_Valuation_BBI - MUS 30.Oct.2008" xfId="86" xr:uid="{00000000-0005-0000-0000-000052000000}"/>
    <cellStyle name="_Apresentação_Suzano 09.Maio.2008 - Parte 1 - Base - v4" xfId="87" xr:uid="{00000000-0005-0000-0000-000053000000}"/>
    <cellStyle name="_Apresentação_Suzano 09.Maio.2008 - Parte 1 - Base - v4_Maritima_Valuation_BBI - MUS 30.Oct.2008" xfId="88" xr:uid="{00000000-0005-0000-0000-000054000000}"/>
    <cellStyle name="_Aval" xfId="89" xr:uid="{00000000-0005-0000-0000-000055000000}"/>
    <cellStyle name="_Aval. Statsystem_OB" xfId="90" xr:uid="{00000000-0005-0000-0000-000056000000}"/>
    <cellStyle name="_Aval_Buscape_Dez_2007" xfId="91" xr:uid="{00000000-0005-0000-0000-000057000000}"/>
    <cellStyle name="_Aval_CEDAE_Projetos_v9" xfId="92" xr:uid="{00000000-0005-0000-0000-000058000000}"/>
    <cellStyle name="_Aval_Day_Brasil_2" xfId="93" xr:uid="{00000000-0005-0000-0000-000059000000}"/>
    <cellStyle name="_Aval_Day_Brasil_CenBase" xfId="94" xr:uid="{00000000-0005-0000-0000-00005A000000}"/>
    <cellStyle name="_Aval_Day_Brasil_CenCons" xfId="95" xr:uid="{00000000-0005-0000-0000-00005B000000}"/>
    <cellStyle name="_Aval_G.Barbosa_Final" xfId="96" xr:uid="{00000000-0005-0000-0000-00005C000000}"/>
    <cellStyle name="_Aval_GE Betz_Rev1_Relatorio" xfId="97" xr:uid="{00000000-0005-0000-0000-00005D000000}"/>
    <cellStyle name="_Aval_P&amp;G_Belfam" xfId="98" xr:uid="{00000000-0005-0000-0000-00005E000000}"/>
    <cellStyle name="_Aval_PerkinsMotores_Set08" xfId="99" xr:uid="{00000000-0005-0000-0000-00005F000000}"/>
    <cellStyle name="_Aval_REB_V1" xfId="100" xr:uid="{00000000-0005-0000-0000-000060000000}"/>
    <cellStyle name="_Aval_Rhodia_Poliamida_Especialidades_Ltda" xfId="101" xr:uid="{00000000-0005-0000-0000-000061000000}"/>
    <cellStyle name="_Aval_Siemens_Jun08_1" xfId="102" xr:uid="{00000000-0005-0000-0000-000062000000}"/>
    <cellStyle name="_Aval_Siemens_Set08_BaseA0_V3" xfId="103" xr:uid="{00000000-0005-0000-0000-000063000000}"/>
    <cellStyle name="_Base" xfId="104" xr:uid="{00000000-0005-0000-0000-000064000000}"/>
    <cellStyle name="_Book1" xfId="105" xr:uid="{00000000-0005-0000-0000-000065000000}"/>
    <cellStyle name="_Book2" xfId="106" xr:uid="{00000000-0005-0000-0000-000066000000}"/>
    <cellStyle name="_Cnt Cost&amp;Debt" xfId="107" xr:uid="{00000000-0005-0000-0000-000067000000}"/>
    <cellStyle name="_Comma" xfId="108" xr:uid="{00000000-0005-0000-0000-000068000000}"/>
    <cellStyle name="_Comma_Book6" xfId="109" xr:uid="{00000000-0005-0000-0000-000069000000}"/>
    <cellStyle name="_Comma_dcf" xfId="110" xr:uid="{00000000-0005-0000-0000-00006A000000}"/>
    <cellStyle name="_Comma_MS MMC Model 7_20 (2)" xfId="111" xr:uid="{00000000-0005-0000-0000-00006B000000}"/>
    <cellStyle name="_Comma_Project Eden Full Model 4.8.06" xfId="112" xr:uid="{00000000-0005-0000-0000-00006C000000}"/>
    <cellStyle name="_Copy of Koblitz_WACC_E&amp;Y_Br" xfId="113" xr:uid="{00000000-0005-0000-0000-00006D000000}"/>
    <cellStyle name="_Crusade - Step Up Swap Pricer2" xfId="114" xr:uid="{00000000-0005-0000-0000-00006E000000}"/>
    <cellStyle name="_Currency" xfId="115" xr:uid="{00000000-0005-0000-0000-00006F000000}"/>
    <cellStyle name="_Currency_Book6" xfId="116" xr:uid="{00000000-0005-0000-0000-000070000000}"/>
    <cellStyle name="_Currency_dcf" xfId="117" xr:uid="{00000000-0005-0000-0000-000071000000}"/>
    <cellStyle name="_Currency_MS MMC Model 7_20 (2)" xfId="118" xr:uid="{00000000-0005-0000-0000-000072000000}"/>
    <cellStyle name="_Currency_Project Eden Full Model 4.8.06" xfId="119" xr:uid="{00000000-0005-0000-0000-000073000000}"/>
    <cellStyle name="_CurrencySpace" xfId="120" xr:uid="{00000000-0005-0000-0000-000074000000}"/>
    <cellStyle name="_CurrencySpace_Book6" xfId="121" xr:uid="{00000000-0005-0000-0000-000075000000}"/>
    <cellStyle name="_CurrencySpace_dcf" xfId="122" xr:uid="{00000000-0005-0000-0000-000076000000}"/>
    <cellStyle name="_CurrencySpace_MS MMC Model 7_20 (2)" xfId="123" xr:uid="{00000000-0005-0000-0000-000077000000}"/>
    <cellStyle name="_CurrencySpace_Project Eden Full Model 4.8.06" xfId="124" xr:uid="{00000000-0005-0000-0000-000078000000}"/>
    <cellStyle name="_Delta Estimate Ver 3.0" xfId="125" xr:uid="{00000000-0005-0000-0000-000079000000}"/>
    <cellStyle name="_Draft_Escelsa (Fabiano)" xfId="126" xr:uid="{00000000-0005-0000-0000-00007A000000}"/>
    <cellStyle name="_DRE_hist" xfId="127" xr:uid="{00000000-0005-0000-0000-00007B000000}"/>
    <cellStyle name="_Estimate Re-tender Ver 9.0a_Negotiations" xfId="128" xr:uid="{00000000-0005-0000-0000-00007C000000}"/>
    <cellStyle name="_ETU Electrician rates calc." xfId="129" xr:uid="{00000000-0005-0000-0000-00007D000000}"/>
    <cellStyle name="_Euro" xfId="130" xr:uid="{00000000-0005-0000-0000-00007E000000}"/>
    <cellStyle name="_Euro_0801071300Project Nitrogen Latest Model v13" xfId="131" xr:uid="{00000000-0005-0000-0000-00007F000000}"/>
    <cellStyle name="_Heading" xfId="132" xr:uid="{00000000-0005-0000-0000-000080000000}"/>
    <cellStyle name="_Heading_prestemp" xfId="133" xr:uid="{00000000-0005-0000-0000-000081000000}"/>
    <cellStyle name="_Highlight" xfId="134" xr:uid="{00000000-0005-0000-0000-000082000000}"/>
    <cellStyle name="_Maritima_Valuation_BBI - MUS 30.Oct.2008" xfId="135" xr:uid="{00000000-0005-0000-0000-000083000000}"/>
    <cellStyle name="_Modelo PPP RGS V 15 09" xfId="136" xr:uid="{00000000-0005-0000-0000-000084000000}"/>
    <cellStyle name="_Modelo_Padrao_WACC_Jun_08" xfId="137" xr:uid="{00000000-0005-0000-0000-000085000000}"/>
    <cellStyle name="_MS MMC Model 7_20 (2)" xfId="138" xr:uid="{00000000-0005-0000-0000-000086000000}"/>
    <cellStyle name="_Multiple" xfId="139" xr:uid="{00000000-0005-0000-0000-000087000000}"/>
    <cellStyle name="_Multiple_Book6" xfId="140" xr:uid="{00000000-0005-0000-0000-000088000000}"/>
    <cellStyle name="_Multiple_dcf" xfId="141" xr:uid="{00000000-0005-0000-0000-000089000000}"/>
    <cellStyle name="_Multiple_MS MMC Model 7_20 (2)" xfId="142" xr:uid="{00000000-0005-0000-0000-00008A000000}"/>
    <cellStyle name="_Multiple_Project Eden Full Model 4.8.06" xfId="143" xr:uid="{00000000-0005-0000-0000-00008B000000}"/>
    <cellStyle name="_MultipleSpace" xfId="144" xr:uid="{00000000-0005-0000-0000-00008C000000}"/>
    <cellStyle name="_MultipleSpace_Book6" xfId="145" xr:uid="{00000000-0005-0000-0000-00008D000000}"/>
    <cellStyle name="_MultipleSpace_dcf" xfId="146" xr:uid="{00000000-0005-0000-0000-00008E000000}"/>
    <cellStyle name="_MultipleSpace_MS MMC Model 7_20 (2)" xfId="147" xr:uid="{00000000-0005-0000-0000-00008F000000}"/>
    <cellStyle name="_MultipleSpace_Project Eden Full Model 4.8.06" xfId="148" xr:uid="{00000000-0005-0000-0000-000090000000}"/>
    <cellStyle name="_Múltiplos LOGISTICA e TRADING" xfId="149" xr:uid="{00000000-0005-0000-0000-000091000000}"/>
    <cellStyle name="_Múltiplos LOGISTICA e TRADING_balcao" xfId="150" xr:uid="{00000000-0005-0000-0000-000092000000}"/>
    <cellStyle name="_PacoteAO vs1707" xfId="151" xr:uid="{00000000-0005-0000-0000-000093000000}"/>
    <cellStyle name="_Padrão_Multiplos" xfId="152" xr:uid="{00000000-0005-0000-0000-000094000000}"/>
    <cellStyle name="_Padrão_Multiplos_Maritima_Valuation_BBI - MUS 30.Oct.2008" xfId="153" xr:uid="{00000000-0005-0000-0000-000095000000}"/>
    <cellStyle name="_Percent" xfId="154" xr:uid="{00000000-0005-0000-0000-000096000000}"/>
    <cellStyle name="_PercentSpace" xfId="155" xr:uid="{00000000-0005-0000-0000-000097000000}"/>
    <cellStyle name="_Pitch M&amp;A_Indusval_v20 - Parte 2 - Setorial" xfId="156" xr:uid="{00000000-0005-0000-0000-000098000000}"/>
    <cellStyle name="_Pitch M&amp;A_Indusval_v20 - Parte 2 - Setorial_balcao" xfId="157" xr:uid="{00000000-0005-0000-0000-000099000000}"/>
    <cellStyle name="_Projeção_Leader_v8 Final" xfId="158" xr:uid="{00000000-0005-0000-0000-00009A000000}"/>
    <cellStyle name="_Projeção_Leader_v8 Final_balcao" xfId="159" xr:uid="{00000000-0005-0000-0000-00009B000000}"/>
    <cellStyle name="_Resultado 2009 (d)" xfId="160" xr:uid="{00000000-0005-0000-0000-00009C000000}"/>
    <cellStyle name="_Rhodia_Poliamida_Especialidades_Ltda.V2" xfId="161" xr:uid="{00000000-0005-0000-0000-00009D000000}"/>
    <cellStyle name="_Rodoanel Proposta 05 03" xfId="162" xr:uid="{00000000-0005-0000-0000-00009E000000}"/>
    <cellStyle name="_SubHeading" xfId="163" xr:uid="{00000000-0005-0000-0000-00009F000000}"/>
    <cellStyle name="_SubHeading_prestemp" xfId="164" xr:uid="{00000000-0005-0000-0000-0000A0000000}"/>
    <cellStyle name="_Tabelas_Wacc_Capm" xfId="165" xr:uid="{00000000-0005-0000-0000-0000A1000000}"/>
    <cellStyle name="_Table" xfId="166" xr:uid="{00000000-0005-0000-0000-0000A2000000}"/>
    <cellStyle name="_TableHead" xfId="167" xr:uid="{00000000-0005-0000-0000-0000A3000000}"/>
    <cellStyle name="_TableRowHead" xfId="168" xr:uid="{00000000-0005-0000-0000-0000A4000000}"/>
    <cellStyle name="_TableSuperHead" xfId="169" xr:uid="{00000000-0005-0000-0000-0000A5000000}"/>
    <cellStyle name="_WACC Calculation" xfId="170" xr:uid="{00000000-0005-0000-0000-0000A6000000}"/>
    <cellStyle name="_Wages Calcs SFM" xfId="171" xr:uid="{00000000-0005-0000-0000-0000A7000000}"/>
    <cellStyle name="_Westpac Property Services BIS Estimates v5" xfId="172" xr:uid="{00000000-0005-0000-0000-0000A8000000}"/>
    <cellStyle name="¿­¾îº» ÇÏÀÌÆÛ¸µÅ©" xfId="173" xr:uid="{00000000-0005-0000-0000-0000A9000000}"/>
    <cellStyle name="ˇ_x001d_˝&quot;_x000c_ìˇò_x000c_ßˇU_x0001_q_x0006_Ô_x000c__x0007__x0001__x0001_" xfId="174" xr:uid="{00000000-0005-0000-0000-0000AA000000}"/>
    <cellStyle name="£ BP" xfId="175" xr:uid="{00000000-0005-0000-0000-0000AB000000}"/>
    <cellStyle name="￡ BP" xfId="176" xr:uid="{00000000-0005-0000-0000-0000AC000000}"/>
    <cellStyle name="¥ JY" xfId="177" xr:uid="{00000000-0005-0000-0000-0000AD000000}"/>
    <cellStyle name="￥横付け" xfId="178" xr:uid="{00000000-0005-0000-0000-0000AE000000}"/>
    <cellStyle name="+" xfId="179" xr:uid="{00000000-0005-0000-0000-0000AF000000}"/>
    <cellStyle name="+ 2" xfId="180" xr:uid="{00000000-0005-0000-0000-0000B0000000}"/>
    <cellStyle name="+ 3" xfId="181" xr:uid="{00000000-0005-0000-0000-0000B1000000}"/>
    <cellStyle name="+ 4" xfId="182" xr:uid="{00000000-0005-0000-0000-0000B2000000}"/>
    <cellStyle name="=C:\WINNT\SYSTEM32\COMMAND.COM" xfId="183" xr:uid="{00000000-0005-0000-0000-0000B3000000}"/>
    <cellStyle name="=C:\WINNT35\SYSTEM32\COMMAND.COM" xfId="184" xr:uid="{00000000-0005-0000-0000-0000B4000000}"/>
    <cellStyle name="=clear(#)" xfId="185" xr:uid="{00000000-0005-0000-0000-0000B5000000}"/>
    <cellStyle name="=E:\WINNT\SYSTEM32\COMMAND.COM" xfId="186" xr:uid="{00000000-0005-0000-0000-0000B6000000}"/>
    <cellStyle name="‡" xfId="187" xr:uid="{00000000-0005-0000-0000-0000B7000000}"/>
    <cellStyle name="•W€_GE 3 MINIMUM" xfId="188" xr:uid="{00000000-0005-0000-0000-0000B8000000}"/>
    <cellStyle name="•W_ Index" xfId="189" xr:uid="{00000000-0005-0000-0000-0000B9000000}"/>
    <cellStyle name="ÊÝ [0.00]_act" xfId="190" xr:uid="{00000000-0005-0000-0000-0000BA000000}"/>
    <cellStyle name="ÊÝ_act" xfId="191" xr:uid="{00000000-0005-0000-0000-0000BB000000}"/>
    <cellStyle name="W_GTParent" xfId="192" xr:uid="{00000000-0005-0000-0000-0000BC000000}"/>
    <cellStyle name="0" xfId="193" xr:uid="{00000000-0005-0000-0000-0000BD000000}"/>
    <cellStyle name="0%" xfId="194" xr:uid="{00000000-0005-0000-0000-0000BE000000}"/>
    <cellStyle name="0,0_x000a__x000a_NA_x000a__x000a_" xfId="195" xr:uid="{00000000-0005-0000-0000-0000BF000000}"/>
    <cellStyle name="0,0_x000a__x000a_NA_x000a__x000a_ 2" xfId="196" xr:uid="{00000000-0005-0000-0000-0000C0000000}"/>
    <cellStyle name="0,0_x000d__x000a_NA_x000d__x000a_" xfId="197" xr:uid="{00000000-0005-0000-0000-0000C1000000}"/>
    <cellStyle name="0,0_x000d__x000a_NA_x000d__x000a_ 2" xfId="198" xr:uid="{00000000-0005-0000-0000-0000C2000000}"/>
    <cellStyle name="0,0_x000d__x000a_NA_x000d__x000a_ 3" xfId="199" xr:uid="{00000000-0005-0000-0000-0000C3000000}"/>
    <cellStyle name="0,0_x000d__x000a_NA_x000d__x000a_ 4" xfId="200" xr:uid="{00000000-0005-0000-0000-0000C4000000}"/>
    <cellStyle name="0,0_x000d__x000a_NA_x000d__x000a_ 5" xfId="201" xr:uid="{00000000-0005-0000-0000-0000C5000000}"/>
    <cellStyle name="0,0_x000d__x000d_NA_x000d__x000d_" xfId="202" xr:uid="{00000000-0005-0000-0000-0000C6000000}"/>
    <cellStyle name="0.0" xfId="203" xr:uid="{00000000-0005-0000-0000-0000C7000000}"/>
    <cellStyle name="0.0&quot;x&quot;" xfId="204" xr:uid="{00000000-0005-0000-0000-0000C8000000}"/>
    <cellStyle name="0.0%" xfId="205" xr:uid="{00000000-0005-0000-0000-0000C9000000}"/>
    <cellStyle name="0.0_Anne Sample LBO Model" xfId="206" xr:uid="{00000000-0005-0000-0000-0000CA000000}"/>
    <cellStyle name="0.00" xfId="207" xr:uid="{00000000-0005-0000-0000-0000CB000000}"/>
    <cellStyle name="0.00&quot;x&quot;" xfId="208" xr:uid="{00000000-0005-0000-0000-0000CC000000}"/>
    <cellStyle name="0.00%" xfId="209" xr:uid="{00000000-0005-0000-0000-0000CD000000}"/>
    <cellStyle name="0.0x" xfId="210" xr:uid="{00000000-0005-0000-0000-0000CE000000}"/>
    <cellStyle name="0.0x 2" xfId="211" xr:uid="{00000000-0005-0000-0000-0000CF000000}"/>
    <cellStyle name="0_Anne Sample LBO Model" xfId="212" xr:uid="{00000000-0005-0000-0000-0000D0000000}"/>
    <cellStyle name="0_MetisComps2002 22-06" xfId="213" xr:uid="{00000000-0005-0000-0000-0000D1000000}"/>
    <cellStyle name="0_MS MMC Model 7_20 (2)" xfId="214" xr:uid="{00000000-0005-0000-0000-0000D2000000}"/>
    <cellStyle name="0000" xfId="215" xr:uid="{00000000-0005-0000-0000-0000D3000000}"/>
    <cellStyle name="000000" xfId="216" xr:uid="{00000000-0005-0000-0000-0000D4000000}"/>
    <cellStyle name="½°Ç¥_PRECOEE" xfId="217" xr:uid="{00000000-0005-0000-0000-0000D5000000}"/>
    <cellStyle name="1" xfId="218" xr:uid="{00000000-0005-0000-0000-0000D6000000}"/>
    <cellStyle name="1,comma" xfId="219" xr:uid="{00000000-0005-0000-0000-0000D7000000}"/>
    <cellStyle name="10" xfId="220" xr:uid="{00000000-0005-0000-0000-0000D8000000}"/>
    <cellStyle name="121" xfId="221" xr:uid="{00000000-0005-0000-0000-0000D9000000}"/>
    <cellStyle name="¹éºÐÀ²_±âÅ¸" xfId="222" xr:uid="{00000000-0005-0000-0000-0000DA000000}"/>
    <cellStyle name="1Normal" xfId="223" xr:uid="{00000000-0005-0000-0000-0000DB000000}"/>
    <cellStyle name="2.1" xfId="224" xr:uid="{00000000-0005-0000-0000-0000DC000000}"/>
    <cellStyle name="2.1.1" xfId="225" xr:uid="{00000000-0005-0000-0000-0000DD000000}"/>
    <cellStyle name="2.1.1.1" xfId="226" xr:uid="{00000000-0005-0000-0000-0000DE000000}"/>
    <cellStyle name="20% - Accent1" xfId="227" xr:uid="{00000000-0005-0000-0000-0000DF000000}"/>
    <cellStyle name="20% - Accent1 2" xfId="228" xr:uid="{00000000-0005-0000-0000-0000E0000000}"/>
    <cellStyle name="20% - Accent1 2 2" xfId="229" xr:uid="{00000000-0005-0000-0000-0000E1000000}"/>
    <cellStyle name="20% - Accent1 3" xfId="230" xr:uid="{00000000-0005-0000-0000-0000E2000000}"/>
    <cellStyle name="20% - Accent1 4" xfId="231" xr:uid="{00000000-0005-0000-0000-0000E3000000}"/>
    <cellStyle name="20% - Accent1 5" xfId="232" xr:uid="{00000000-0005-0000-0000-0000E4000000}"/>
    <cellStyle name="20% - Accent2" xfId="233" xr:uid="{00000000-0005-0000-0000-0000E5000000}"/>
    <cellStyle name="20% - Accent2 2" xfId="234" xr:uid="{00000000-0005-0000-0000-0000E6000000}"/>
    <cellStyle name="20% - Accent2 2 2" xfId="235" xr:uid="{00000000-0005-0000-0000-0000E7000000}"/>
    <cellStyle name="20% - Accent2 3" xfId="236" xr:uid="{00000000-0005-0000-0000-0000E8000000}"/>
    <cellStyle name="20% - Accent2 4" xfId="237" xr:uid="{00000000-0005-0000-0000-0000E9000000}"/>
    <cellStyle name="20% - Accent2 5" xfId="238" xr:uid="{00000000-0005-0000-0000-0000EA000000}"/>
    <cellStyle name="20% - Accent3" xfId="239" xr:uid="{00000000-0005-0000-0000-0000EB000000}"/>
    <cellStyle name="20% - Accent3 2" xfId="240" xr:uid="{00000000-0005-0000-0000-0000EC000000}"/>
    <cellStyle name="20% - Accent3 2 2" xfId="241" xr:uid="{00000000-0005-0000-0000-0000ED000000}"/>
    <cellStyle name="20% - Accent3 3" xfId="242" xr:uid="{00000000-0005-0000-0000-0000EE000000}"/>
    <cellStyle name="20% - Accent3 4" xfId="243" xr:uid="{00000000-0005-0000-0000-0000EF000000}"/>
    <cellStyle name="20% - Accent3 5" xfId="244" xr:uid="{00000000-0005-0000-0000-0000F0000000}"/>
    <cellStyle name="20% - Accent4" xfId="245" xr:uid="{00000000-0005-0000-0000-0000F1000000}"/>
    <cellStyle name="20% - Accent4 2" xfId="246" xr:uid="{00000000-0005-0000-0000-0000F2000000}"/>
    <cellStyle name="20% - Accent4 2 2" xfId="247" xr:uid="{00000000-0005-0000-0000-0000F3000000}"/>
    <cellStyle name="20% - Accent4 3" xfId="248" xr:uid="{00000000-0005-0000-0000-0000F4000000}"/>
    <cellStyle name="20% - Accent4 4" xfId="249" xr:uid="{00000000-0005-0000-0000-0000F5000000}"/>
    <cellStyle name="20% - Accent4 5" xfId="250" xr:uid="{00000000-0005-0000-0000-0000F6000000}"/>
    <cellStyle name="20% - Accent5" xfId="251" xr:uid="{00000000-0005-0000-0000-0000F7000000}"/>
    <cellStyle name="20% - Accent5 2" xfId="252" xr:uid="{00000000-0005-0000-0000-0000F8000000}"/>
    <cellStyle name="20% - Accent5 2 2" xfId="253" xr:uid="{00000000-0005-0000-0000-0000F9000000}"/>
    <cellStyle name="20% - Accent5 3" xfId="254" xr:uid="{00000000-0005-0000-0000-0000FA000000}"/>
    <cellStyle name="20% - Accent5 4" xfId="255" xr:uid="{00000000-0005-0000-0000-0000FB000000}"/>
    <cellStyle name="20% - Accent5 5" xfId="256" xr:uid="{00000000-0005-0000-0000-0000FC000000}"/>
    <cellStyle name="20% - Accent6" xfId="257" xr:uid="{00000000-0005-0000-0000-0000FD000000}"/>
    <cellStyle name="20% - Accent6 2" xfId="258" xr:uid="{00000000-0005-0000-0000-0000FE000000}"/>
    <cellStyle name="20% - Accent6 2 2" xfId="259" xr:uid="{00000000-0005-0000-0000-0000FF000000}"/>
    <cellStyle name="20% - Accent6 3" xfId="260" xr:uid="{00000000-0005-0000-0000-000000010000}"/>
    <cellStyle name="20% - Accent6 4" xfId="261" xr:uid="{00000000-0005-0000-0000-000001010000}"/>
    <cellStyle name="20% - Accent6 5" xfId="262" xr:uid="{00000000-0005-0000-0000-000002010000}"/>
    <cellStyle name="20% - Ênfase1 2" xfId="263" xr:uid="{00000000-0005-0000-0000-000003010000}"/>
    <cellStyle name="20% - Ênfase1 2 2" xfId="264" xr:uid="{00000000-0005-0000-0000-000004010000}"/>
    <cellStyle name="20% - Ênfase1 2 3" xfId="265" xr:uid="{00000000-0005-0000-0000-000005010000}"/>
    <cellStyle name="20% - Ênfase1 2 4" xfId="266" xr:uid="{00000000-0005-0000-0000-000006010000}"/>
    <cellStyle name="20% - Ênfase1 2 5" xfId="267" xr:uid="{00000000-0005-0000-0000-000007010000}"/>
    <cellStyle name="20% - Ênfase2 2" xfId="268" xr:uid="{00000000-0005-0000-0000-000008010000}"/>
    <cellStyle name="20% - Ênfase2 2 2" xfId="269" xr:uid="{00000000-0005-0000-0000-000009010000}"/>
    <cellStyle name="20% - Ênfase2 2 3" xfId="270" xr:uid="{00000000-0005-0000-0000-00000A010000}"/>
    <cellStyle name="20% - Ênfase2 2 4" xfId="271" xr:uid="{00000000-0005-0000-0000-00000B010000}"/>
    <cellStyle name="20% - Ênfase2 2 5" xfId="272" xr:uid="{00000000-0005-0000-0000-00000C010000}"/>
    <cellStyle name="20% - Ênfase3 2" xfId="273" xr:uid="{00000000-0005-0000-0000-00000D010000}"/>
    <cellStyle name="20% - Ênfase3 2 2" xfId="274" xr:uid="{00000000-0005-0000-0000-00000E010000}"/>
    <cellStyle name="20% - Ênfase3 2 3" xfId="275" xr:uid="{00000000-0005-0000-0000-00000F010000}"/>
    <cellStyle name="20% - Ênfase3 2 4" xfId="276" xr:uid="{00000000-0005-0000-0000-000010010000}"/>
    <cellStyle name="20% - Ênfase3 2 5" xfId="277" xr:uid="{00000000-0005-0000-0000-000011010000}"/>
    <cellStyle name="20% - Ênfase4 2" xfId="278" xr:uid="{00000000-0005-0000-0000-000012010000}"/>
    <cellStyle name="20% - Ênfase4 2 2" xfId="279" xr:uid="{00000000-0005-0000-0000-000013010000}"/>
    <cellStyle name="20% - Ênfase4 2 3" xfId="280" xr:uid="{00000000-0005-0000-0000-000014010000}"/>
    <cellStyle name="20% - Ênfase4 2 4" xfId="281" xr:uid="{00000000-0005-0000-0000-000015010000}"/>
    <cellStyle name="20% - Ênfase4 2 5" xfId="282" xr:uid="{00000000-0005-0000-0000-000016010000}"/>
    <cellStyle name="20% - Ênfase5 2" xfId="283" xr:uid="{00000000-0005-0000-0000-000017010000}"/>
    <cellStyle name="20% - Ênfase5 2 2" xfId="284" xr:uid="{00000000-0005-0000-0000-000018010000}"/>
    <cellStyle name="20% - Ênfase5 2 3" xfId="285" xr:uid="{00000000-0005-0000-0000-000019010000}"/>
    <cellStyle name="20% - Ênfase5 2 4" xfId="286" xr:uid="{00000000-0005-0000-0000-00001A010000}"/>
    <cellStyle name="20% - Ênfase5 2 5" xfId="287" xr:uid="{00000000-0005-0000-0000-00001B010000}"/>
    <cellStyle name="20% - Ênfase6 2" xfId="288" xr:uid="{00000000-0005-0000-0000-00001C010000}"/>
    <cellStyle name="20% - Ênfase6 2 2" xfId="289" xr:uid="{00000000-0005-0000-0000-00001D010000}"/>
    <cellStyle name="20% - Ênfase6 2 3" xfId="290" xr:uid="{00000000-0005-0000-0000-00001E010000}"/>
    <cellStyle name="20% - Ênfase6 2 4" xfId="291" xr:uid="{00000000-0005-0000-0000-00001F010000}"/>
    <cellStyle name="20% - Ênfase6 2 5" xfId="292" xr:uid="{00000000-0005-0000-0000-000020010000}"/>
    <cellStyle name="20% - Énfasis1" xfId="293" xr:uid="{00000000-0005-0000-0000-000021010000}"/>
    <cellStyle name="20% - Énfasis1 2" xfId="294" xr:uid="{00000000-0005-0000-0000-000022010000}"/>
    <cellStyle name="20% - Énfasis2" xfId="295" xr:uid="{00000000-0005-0000-0000-000023010000}"/>
    <cellStyle name="20% - Énfasis2 2" xfId="296" xr:uid="{00000000-0005-0000-0000-000024010000}"/>
    <cellStyle name="20% - Énfasis3" xfId="297" xr:uid="{00000000-0005-0000-0000-000025010000}"/>
    <cellStyle name="20% - Énfasis3 2" xfId="298" xr:uid="{00000000-0005-0000-0000-000026010000}"/>
    <cellStyle name="20% - Énfasis4" xfId="299" xr:uid="{00000000-0005-0000-0000-000027010000}"/>
    <cellStyle name="20% - Énfasis4 2" xfId="300" xr:uid="{00000000-0005-0000-0000-000028010000}"/>
    <cellStyle name="20% - Énfasis5" xfId="301" xr:uid="{00000000-0005-0000-0000-000029010000}"/>
    <cellStyle name="20% - Énfasis5 2" xfId="302" xr:uid="{00000000-0005-0000-0000-00002A010000}"/>
    <cellStyle name="20% - Énfasis6" xfId="303" xr:uid="{00000000-0005-0000-0000-00002B010000}"/>
    <cellStyle name="20% - Énfasis6 2" xfId="304" xr:uid="{00000000-0005-0000-0000-00002C010000}"/>
    <cellStyle name="20% - アクセント 1" xfId="305" xr:uid="{00000000-0005-0000-0000-00002D010000}"/>
    <cellStyle name="20% - アクセント 2" xfId="306" xr:uid="{00000000-0005-0000-0000-00002E010000}"/>
    <cellStyle name="20% - アクセント 3" xfId="307" xr:uid="{00000000-0005-0000-0000-00002F010000}"/>
    <cellStyle name="20% - アクセント 4" xfId="308" xr:uid="{00000000-0005-0000-0000-000030010000}"/>
    <cellStyle name="20% - アクセント 5" xfId="309" xr:uid="{00000000-0005-0000-0000-000031010000}"/>
    <cellStyle name="20% - アクセント 6" xfId="310" xr:uid="{00000000-0005-0000-0000-000032010000}"/>
    <cellStyle name="3" xfId="311" xr:uid="{00000000-0005-0000-0000-000033010000}"/>
    <cellStyle name="3 2" xfId="312" xr:uid="{00000000-0005-0000-0000-000034010000}"/>
    <cellStyle name="3 3" xfId="313" xr:uid="{00000000-0005-0000-0000-000035010000}"/>
    <cellStyle name="3 4" xfId="314" xr:uid="{00000000-0005-0000-0000-000036010000}"/>
    <cellStyle name="40% - Accent1" xfId="315" xr:uid="{00000000-0005-0000-0000-000037010000}"/>
    <cellStyle name="40% - Accent1 2" xfId="316" xr:uid="{00000000-0005-0000-0000-000038010000}"/>
    <cellStyle name="40% - Accent1 2 2" xfId="317" xr:uid="{00000000-0005-0000-0000-000039010000}"/>
    <cellStyle name="40% - Accent1 3" xfId="318" xr:uid="{00000000-0005-0000-0000-00003A010000}"/>
    <cellStyle name="40% - Accent1 4" xfId="319" xr:uid="{00000000-0005-0000-0000-00003B010000}"/>
    <cellStyle name="40% - Accent1 5" xfId="320" xr:uid="{00000000-0005-0000-0000-00003C010000}"/>
    <cellStyle name="40% - Accent2" xfId="321" xr:uid="{00000000-0005-0000-0000-00003D010000}"/>
    <cellStyle name="40% - Accent2 2" xfId="322" xr:uid="{00000000-0005-0000-0000-00003E010000}"/>
    <cellStyle name="40% - Accent2 2 2" xfId="323" xr:uid="{00000000-0005-0000-0000-00003F010000}"/>
    <cellStyle name="40% - Accent2 3" xfId="324" xr:uid="{00000000-0005-0000-0000-000040010000}"/>
    <cellStyle name="40% - Accent2 4" xfId="325" xr:uid="{00000000-0005-0000-0000-000041010000}"/>
    <cellStyle name="40% - Accent2 5" xfId="326" xr:uid="{00000000-0005-0000-0000-000042010000}"/>
    <cellStyle name="40% - Accent3" xfId="327" xr:uid="{00000000-0005-0000-0000-000043010000}"/>
    <cellStyle name="40% - Accent3 2" xfId="328" xr:uid="{00000000-0005-0000-0000-000044010000}"/>
    <cellStyle name="40% - Accent3 2 2" xfId="329" xr:uid="{00000000-0005-0000-0000-000045010000}"/>
    <cellStyle name="40% - Accent3 3" xfId="330" xr:uid="{00000000-0005-0000-0000-000046010000}"/>
    <cellStyle name="40% - Accent3 4" xfId="331" xr:uid="{00000000-0005-0000-0000-000047010000}"/>
    <cellStyle name="40% - Accent3 5" xfId="332" xr:uid="{00000000-0005-0000-0000-000048010000}"/>
    <cellStyle name="40% - Accent4" xfId="333" xr:uid="{00000000-0005-0000-0000-000049010000}"/>
    <cellStyle name="40% - Accent4 2" xfId="334" xr:uid="{00000000-0005-0000-0000-00004A010000}"/>
    <cellStyle name="40% - Accent4 2 2" xfId="335" xr:uid="{00000000-0005-0000-0000-00004B010000}"/>
    <cellStyle name="40% - Accent4 3" xfId="336" xr:uid="{00000000-0005-0000-0000-00004C010000}"/>
    <cellStyle name="40% - Accent4 4" xfId="337" xr:uid="{00000000-0005-0000-0000-00004D010000}"/>
    <cellStyle name="40% - Accent4 5" xfId="338" xr:uid="{00000000-0005-0000-0000-00004E010000}"/>
    <cellStyle name="40% - Accent5" xfId="339" xr:uid="{00000000-0005-0000-0000-00004F010000}"/>
    <cellStyle name="40% - Accent5 2" xfId="340" xr:uid="{00000000-0005-0000-0000-000050010000}"/>
    <cellStyle name="40% - Accent5 2 2" xfId="341" xr:uid="{00000000-0005-0000-0000-000051010000}"/>
    <cellStyle name="40% - Accent5 3" xfId="342" xr:uid="{00000000-0005-0000-0000-000052010000}"/>
    <cellStyle name="40% - Accent5 4" xfId="343" xr:uid="{00000000-0005-0000-0000-000053010000}"/>
    <cellStyle name="40% - Accent5 5" xfId="344" xr:uid="{00000000-0005-0000-0000-000054010000}"/>
    <cellStyle name="40% - Accent6" xfId="345" xr:uid="{00000000-0005-0000-0000-000055010000}"/>
    <cellStyle name="40% - Accent6 2" xfId="346" xr:uid="{00000000-0005-0000-0000-000056010000}"/>
    <cellStyle name="40% - Accent6 2 2" xfId="347" xr:uid="{00000000-0005-0000-0000-000057010000}"/>
    <cellStyle name="40% - Accent6 3" xfId="348" xr:uid="{00000000-0005-0000-0000-000058010000}"/>
    <cellStyle name="40% - Accent6 4" xfId="349" xr:uid="{00000000-0005-0000-0000-000059010000}"/>
    <cellStyle name="40% - Accent6 5" xfId="350" xr:uid="{00000000-0005-0000-0000-00005A010000}"/>
    <cellStyle name="40% - Ênfase1 2" xfId="351" xr:uid="{00000000-0005-0000-0000-00005B010000}"/>
    <cellStyle name="40% - Ênfase1 2 2" xfId="352" xr:uid="{00000000-0005-0000-0000-00005C010000}"/>
    <cellStyle name="40% - Ênfase1 2 3" xfId="353" xr:uid="{00000000-0005-0000-0000-00005D010000}"/>
    <cellStyle name="40% - Ênfase1 2 4" xfId="354" xr:uid="{00000000-0005-0000-0000-00005E010000}"/>
    <cellStyle name="40% - Ênfase1 2 5" xfId="355" xr:uid="{00000000-0005-0000-0000-00005F010000}"/>
    <cellStyle name="40% - Ênfase1 3" xfId="356" xr:uid="{00000000-0005-0000-0000-000060010000}"/>
    <cellStyle name="40% - Ênfase2 2" xfId="357" xr:uid="{00000000-0005-0000-0000-000061010000}"/>
    <cellStyle name="40% - Ênfase2 2 2" xfId="358" xr:uid="{00000000-0005-0000-0000-000062010000}"/>
    <cellStyle name="40% - Ênfase2 2 3" xfId="359" xr:uid="{00000000-0005-0000-0000-000063010000}"/>
    <cellStyle name="40% - Ênfase2 2 4" xfId="360" xr:uid="{00000000-0005-0000-0000-000064010000}"/>
    <cellStyle name="40% - Ênfase2 2 5" xfId="361" xr:uid="{00000000-0005-0000-0000-000065010000}"/>
    <cellStyle name="40% - Ênfase3 2" xfId="362" xr:uid="{00000000-0005-0000-0000-000066010000}"/>
    <cellStyle name="40% - Ênfase3 2 2" xfId="363" xr:uid="{00000000-0005-0000-0000-000067010000}"/>
    <cellStyle name="40% - Ênfase3 2 3" xfId="364" xr:uid="{00000000-0005-0000-0000-000068010000}"/>
    <cellStyle name="40% - Ênfase3 2 4" xfId="365" xr:uid="{00000000-0005-0000-0000-000069010000}"/>
    <cellStyle name="40% - Ênfase3 2 5" xfId="366" xr:uid="{00000000-0005-0000-0000-00006A010000}"/>
    <cellStyle name="40% - Ênfase4 2" xfId="367" xr:uid="{00000000-0005-0000-0000-00006B010000}"/>
    <cellStyle name="40% - Ênfase4 2 2" xfId="368" xr:uid="{00000000-0005-0000-0000-00006C010000}"/>
    <cellStyle name="40% - Ênfase4 2 3" xfId="369" xr:uid="{00000000-0005-0000-0000-00006D010000}"/>
    <cellStyle name="40% - Ênfase4 2 4" xfId="370" xr:uid="{00000000-0005-0000-0000-00006E010000}"/>
    <cellStyle name="40% - Ênfase4 2 5" xfId="371" xr:uid="{00000000-0005-0000-0000-00006F010000}"/>
    <cellStyle name="40% - Ênfase5 2" xfId="372" xr:uid="{00000000-0005-0000-0000-000070010000}"/>
    <cellStyle name="40% - Ênfase5 2 2" xfId="373" xr:uid="{00000000-0005-0000-0000-000071010000}"/>
    <cellStyle name="40% - Ênfase5 2 3" xfId="374" xr:uid="{00000000-0005-0000-0000-000072010000}"/>
    <cellStyle name="40% - Ênfase5 2 4" xfId="375" xr:uid="{00000000-0005-0000-0000-000073010000}"/>
    <cellStyle name="40% - Ênfase5 2 5" xfId="376" xr:uid="{00000000-0005-0000-0000-000074010000}"/>
    <cellStyle name="40% - Ênfase6 2" xfId="377" xr:uid="{00000000-0005-0000-0000-000075010000}"/>
    <cellStyle name="40% - Ênfase6 2 2" xfId="378" xr:uid="{00000000-0005-0000-0000-000076010000}"/>
    <cellStyle name="40% - Ênfase6 2 3" xfId="379" xr:uid="{00000000-0005-0000-0000-000077010000}"/>
    <cellStyle name="40% - Ênfase6 2 4" xfId="380" xr:uid="{00000000-0005-0000-0000-000078010000}"/>
    <cellStyle name="40% - Ênfase6 2 5" xfId="381" xr:uid="{00000000-0005-0000-0000-000079010000}"/>
    <cellStyle name="40% - Énfasis1" xfId="382" xr:uid="{00000000-0005-0000-0000-00007A010000}"/>
    <cellStyle name="40% - Énfasis1 2" xfId="383" xr:uid="{00000000-0005-0000-0000-00007B010000}"/>
    <cellStyle name="40% - Énfasis2" xfId="384" xr:uid="{00000000-0005-0000-0000-00007C010000}"/>
    <cellStyle name="40% - Énfasis2 2" xfId="385" xr:uid="{00000000-0005-0000-0000-00007D010000}"/>
    <cellStyle name="40% - Énfasis3" xfId="386" xr:uid="{00000000-0005-0000-0000-00007E010000}"/>
    <cellStyle name="40% - Énfasis3 2" xfId="387" xr:uid="{00000000-0005-0000-0000-00007F010000}"/>
    <cellStyle name="40% - Énfasis4" xfId="388" xr:uid="{00000000-0005-0000-0000-000080010000}"/>
    <cellStyle name="40% - Énfasis4 2" xfId="389" xr:uid="{00000000-0005-0000-0000-000081010000}"/>
    <cellStyle name="40% - Énfasis5" xfId="390" xr:uid="{00000000-0005-0000-0000-000082010000}"/>
    <cellStyle name="40% - Énfasis5 2" xfId="391" xr:uid="{00000000-0005-0000-0000-000083010000}"/>
    <cellStyle name="40% - Énfasis6" xfId="392" xr:uid="{00000000-0005-0000-0000-000084010000}"/>
    <cellStyle name="40% - Énfasis6 2" xfId="393" xr:uid="{00000000-0005-0000-0000-000085010000}"/>
    <cellStyle name="40% - アクセント 1" xfId="394" xr:uid="{00000000-0005-0000-0000-000086010000}"/>
    <cellStyle name="40% - アクセント 2" xfId="395" xr:uid="{00000000-0005-0000-0000-000087010000}"/>
    <cellStyle name="40% - アクセント 3" xfId="396" xr:uid="{00000000-0005-0000-0000-000088010000}"/>
    <cellStyle name="40% - アクセント 4" xfId="397" xr:uid="{00000000-0005-0000-0000-000089010000}"/>
    <cellStyle name="40% - アクセント 5" xfId="398" xr:uid="{00000000-0005-0000-0000-00008A010000}"/>
    <cellStyle name="40% - アクセント 6" xfId="399" xr:uid="{00000000-0005-0000-0000-00008B010000}"/>
    <cellStyle name="6" xfId="400" xr:uid="{00000000-0005-0000-0000-00008C010000}"/>
    <cellStyle name="6 2" xfId="401" xr:uid="{00000000-0005-0000-0000-00008D010000}"/>
    <cellStyle name="6 3" xfId="402" xr:uid="{00000000-0005-0000-0000-00008E010000}"/>
    <cellStyle name="6 4" xfId="403" xr:uid="{00000000-0005-0000-0000-00008F010000}"/>
    <cellStyle name="6 5" xfId="404" xr:uid="{00000000-0005-0000-0000-000090010000}"/>
    <cellStyle name="60% - Accent1" xfId="405" xr:uid="{00000000-0005-0000-0000-000091010000}"/>
    <cellStyle name="60% - Accent1 2" xfId="406" xr:uid="{00000000-0005-0000-0000-000092010000}"/>
    <cellStyle name="60% - Accent1 2 2" xfId="407" xr:uid="{00000000-0005-0000-0000-000093010000}"/>
    <cellStyle name="60% - Accent1 3" xfId="408" xr:uid="{00000000-0005-0000-0000-000094010000}"/>
    <cellStyle name="60% - Accent1 4" xfId="409" xr:uid="{00000000-0005-0000-0000-000095010000}"/>
    <cellStyle name="60% - Accent1 5" xfId="410" xr:uid="{00000000-0005-0000-0000-000096010000}"/>
    <cellStyle name="60% - Accent2" xfId="411" xr:uid="{00000000-0005-0000-0000-000097010000}"/>
    <cellStyle name="60% - Accent2 2" xfId="412" xr:uid="{00000000-0005-0000-0000-000098010000}"/>
    <cellStyle name="60% - Accent2 2 2" xfId="413" xr:uid="{00000000-0005-0000-0000-000099010000}"/>
    <cellStyle name="60% - Accent2 3" xfId="414" xr:uid="{00000000-0005-0000-0000-00009A010000}"/>
    <cellStyle name="60% - Accent2 4" xfId="415" xr:uid="{00000000-0005-0000-0000-00009B010000}"/>
    <cellStyle name="60% - Accent2 5" xfId="416" xr:uid="{00000000-0005-0000-0000-00009C010000}"/>
    <cellStyle name="60% - Accent3" xfId="417" xr:uid="{00000000-0005-0000-0000-00009D010000}"/>
    <cellStyle name="60% - Accent3 2" xfId="418" xr:uid="{00000000-0005-0000-0000-00009E010000}"/>
    <cellStyle name="60% - Accent3 2 2" xfId="419" xr:uid="{00000000-0005-0000-0000-00009F010000}"/>
    <cellStyle name="60% - Accent3 3" xfId="420" xr:uid="{00000000-0005-0000-0000-0000A0010000}"/>
    <cellStyle name="60% - Accent3 4" xfId="421" xr:uid="{00000000-0005-0000-0000-0000A1010000}"/>
    <cellStyle name="60% - Accent3 5" xfId="422" xr:uid="{00000000-0005-0000-0000-0000A2010000}"/>
    <cellStyle name="60% - Accent4" xfId="423" xr:uid="{00000000-0005-0000-0000-0000A3010000}"/>
    <cellStyle name="60% - Accent4 2" xfId="424" xr:uid="{00000000-0005-0000-0000-0000A4010000}"/>
    <cellStyle name="60% - Accent4 2 2" xfId="425" xr:uid="{00000000-0005-0000-0000-0000A5010000}"/>
    <cellStyle name="60% - Accent4 3" xfId="426" xr:uid="{00000000-0005-0000-0000-0000A6010000}"/>
    <cellStyle name="60% - Accent4 4" xfId="427" xr:uid="{00000000-0005-0000-0000-0000A7010000}"/>
    <cellStyle name="60% - Accent4 5" xfId="428" xr:uid="{00000000-0005-0000-0000-0000A8010000}"/>
    <cellStyle name="60% - Accent5" xfId="429" xr:uid="{00000000-0005-0000-0000-0000A9010000}"/>
    <cellStyle name="60% - Accent5 2" xfId="430" xr:uid="{00000000-0005-0000-0000-0000AA010000}"/>
    <cellStyle name="60% - Accent5 2 2" xfId="431" xr:uid="{00000000-0005-0000-0000-0000AB010000}"/>
    <cellStyle name="60% - Accent5 3" xfId="432" xr:uid="{00000000-0005-0000-0000-0000AC010000}"/>
    <cellStyle name="60% - Accent5 4" xfId="433" xr:uid="{00000000-0005-0000-0000-0000AD010000}"/>
    <cellStyle name="60% - Accent5 5" xfId="434" xr:uid="{00000000-0005-0000-0000-0000AE010000}"/>
    <cellStyle name="60% - Accent6" xfId="435" xr:uid="{00000000-0005-0000-0000-0000AF010000}"/>
    <cellStyle name="60% - Accent6 2" xfId="436" xr:uid="{00000000-0005-0000-0000-0000B0010000}"/>
    <cellStyle name="60% - Accent6 2 2" xfId="437" xr:uid="{00000000-0005-0000-0000-0000B1010000}"/>
    <cellStyle name="60% - Accent6 3" xfId="438" xr:uid="{00000000-0005-0000-0000-0000B2010000}"/>
    <cellStyle name="60% - Accent6 4" xfId="439" xr:uid="{00000000-0005-0000-0000-0000B3010000}"/>
    <cellStyle name="60% - Accent6 5" xfId="440" xr:uid="{00000000-0005-0000-0000-0000B4010000}"/>
    <cellStyle name="60% - Ênfase1 2" xfId="441" xr:uid="{00000000-0005-0000-0000-0000B5010000}"/>
    <cellStyle name="60% - Ênfase1 2 2" xfId="442" xr:uid="{00000000-0005-0000-0000-0000B6010000}"/>
    <cellStyle name="60% - Ênfase1 2 3" xfId="443" xr:uid="{00000000-0005-0000-0000-0000B7010000}"/>
    <cellStyle name="60% - Ênfase1 2 4" xfId="444" xr:uid="{00000000-0005-0000-0000-0000B8010000}"/>
    <cellStyle name="60% - Ênfase1 2 5" xfId="445" xr:uid="{00000000-0005-0000-0000-0000B9010000}"/>
    <cellStyle name="60% - Ênfase1 3" xfId="446" xr:uid="{00000000-0005-0000-0000-0000BA010000}"/>
    <cellStyle name="60% - Ênfase2 2" xfId="447" xr:uid="{00000000-0005-0000-0000-0000BB010000}"/>
    <cellStyle name="60% - Ênfase2 2 2" xfId="448" xr:uid="{00000000-0005-0000-0000-0000BC010000}"/>
    <cellStyle name="60% - Ênfase2 2 3" xfId="449" xr:uid="{00000000-0005-0000-0000-0000BD010000}"/>
    <cellStyle name="60% - Ênfase2 2 4" xfId="450" xr:uid="{00000000-0005-0000-0000-0000BE010000}"/>
    <cellStyle name="60% - Ênfase2 2 5" xfId="451" xr:uid="{00000000-0005-0000-0000-0000BF010000}"/>
    <cellStyle name="60% - Ênfase3 2" xfId="452" xr:uid="{00000000-0005-0000-0000-0000C0010000}"/>
    <cellStyle name="60% - Ênfase3 2 2" xfId="453" xr:uid="{00000000-0005-0000-0000-0000C1010000}"/>
    <cellStyle name="60% - Ênfase3 2 3" xfId="454" xr:uid="{00000000-0005-0000-0000-0000C2010000}"/>
    <cellStyle name="60% - Ênfase3 2 4" xfId="455" xr:uid="{00000000-0005-0000-0000-0000C3010000}"/>
    <cellStyle name="60% - Ênfase3 2 5" xfId="456" xr:uid="{00000000-0005-0000-0000-0000C4010000}"/>
    <cellStyle name="60% - Ênfase4 2" xfId="457" xr:uid="{00000000-0005-0000-0000-0000C5010000}"/>
    <cellStyle name="60% - Ênfase4 2 2" xfId="458" xr:uid="{00000000-0005-0000-0000-0000C6010000}"/>
    <cellStyle name="60% - Ênfase4 2 3" xfId="459" xr:uid="{00000000-0005-0000-0000-0000C7010000}"/>
    <cellStyle name="60% - Ênfase4 2 4" xfId="460" xr:uid="{00000000-0005-0000-0000-0000C8010000}"/>
    <cellStyle name="60% - Ênfase4 2 5" xfId="461" xr:uid="{00000000-0005-0000-0000-0000C9010000}"/>
    <cellStyle name="60% - Ênfase5 2" xfId="462" xr:uid="{00000000-0005-0000-0000-0000CA010000}"/>
    <cellStyle name="60% - Ênfase5 2 2" xfId="463" xr:uid="{00000000-0005-0000-0000-0000CB010000}"/>
    <cellStyle name="60% - Ênfase5 2 3" xfId="464" xr:uid="{00000000-0005-0000-0000-0000CC010000}"/>
    <cellStyle name="60% - Ênfase5 2 4" xfId="465" xr:uid="{00000000-0005-0000-0000-0000CD010000}"/>
    <cellStyle name="60% - Ênfase5 2 5" xfId="466" xr:uid="{00000000-0005-0000-0000-0000CE010000}"/>
    <cellStyle name="60% - Ênfase6 2" xfId="467" xr:uid="{00000000-0005-0000-0000-0000CF010000}"/>
    <cellStyle name="60% - Ênfase6 2 2" xfId="468" xr:uid="{00000000-0005-0000-0000-0000D0010000}"/>
    <cellStyle name="60% - Ênfase6 2 3" xfId="469" xr:uid="{00000000-0005-0000-0000-0000D1010000}"/>
    <cellStyle name="60% - Ênfase6 2 4" xfId="470" xr:uid="{00000000-0005-0000-0000-0000D2010000}"/>
    <cellStyle name="60% - Ênfase6 2 5" xfId="471" xr:uid="{00000000-0005-0000-0000-0000D3010000}"/>
    <cellStyle name="60% - Énfasis1" xfId="472" xr:uid="{00000000-0005-0000-0000-0000D4010000}"/>
    <cellStyle name="60% - Énfasis1 2" xfId="473" xr:uid="{00000000-0005-0000-0000-0000D5010000}"/>
    <cellStyle name="60% - Énfasis2" xfId="474" xr:uid="{00000000-0005-0000-0000-0000D6010000}"/>
    <cellStyle name="60% - Énfasis2 2" xfId="475" xr:uid="{00000000-0005-0000-0000-0000D7010000}"/>
    <cellStyle name="60% - Énfasis3" xfId="476" xr:uid="{00000000-0005-0000-0000-0000D8010000}"/>
    <cellStyle name="60% - Énfasis3 2" xfId="477" xr:uid="{00000000-0005-0000-0000-0000D9010000}"/>
    <cellStyle name="60% - Énfasis4" xfId="478" xr:uid="{00000000-0005-0000-0000-0000DA010000}"/>
    <cellStyle name="60% - Énfasis4 2" xfId="479" xr:uid="{00000000-0005-0000-0000-0000DB010000}"/>
    <cellStyle name="60% - Énfasis5" xfId="480" xr:uid="{00000000-0005-0000-0000-0000DC010000}"/>
    <cellStyle name="60% - Énfasis5 2" xfId="481" xr:uid="{00000000-0005-0000-0000-0000DD010000}"/>
    <cellStyle name="60% - Énfasis6" xfId="482" xr:uid="{00000000-0005-0000-0000-0000DE010000}"/>
    <cellStyle name="60% - Énfasis6 2" xfId="483" xr:uid="{00000000-0005-0000-0000-0000DF010000}"/>
    <cellStyle name="60% - アクセント 1" xfId="484" xr:uid="{00000000-0005-0000-0000-0000E0010000}"/>
    <cellStyle name="60% - アクセント 2" xfId="485" xr:uid="{00000000-0005-0000-0000-0000E1010000}"/>
    <cellStyle name="60% - アクセント 3" xfId="486" xr:uid="{00000000-0005-0000-0000-0000E2010000}"/>
    <cellStyle name="60% - アクセント 4" xfId="487" xr:uid="{00000000-0005-0000-0000-0000E3010000}"/>
    <cellStyle name="60% - アクセント 5" xfId="488" xr:uid="{00000000-0005-0000-0000-0000E4010000}"/>
    <cellStyle name="60% - アクセント 6" xfId="489" xr:uid="{00000000-0005-0000-0000-0000E5010000}"/>
    <cellStyle name="6mal" xfId="490" xr:uid="{00000000-0005-0000-0000-0000E6010000}"/>
    <cellStyle name="752131" xfId="491" xr:uid="{00000000-0005-0000-0000-0000E7010000}"/>
    <cellStyle name="9" xfId="492" xr:uid="{00000000-0005-0000-0000-0000E8010000}"/>
    <cellStyle name="9 2" xfId="493" xr:uid="{00000000-0005-0000-0000-0000E9010000}"/>
    <cellStyle name="9 3" xfId="494" xr:uid="{00000000-0005-0000-0000-0000EA010000}"/>
    <cellStyle name="9 4" xfId="495" xr:uid="{00000000-0005-0000-0000-0000EB010000}"/>
    <cellStyle name="9 5" xfId="496" xr:uid="{00000000-0005-0000-0000-0000EC010000}"/>
    <cellStyle name="A3 297 x 420 mm" xfId="497" xr:uid="{00000000-0005-0000-0000-0000ED010000}"/>
    <cellStyle name="A3 297 x 420 mm 2" xfId="498" xr:uid="{00000000-0005-0000-0000-0000EE010000}"/>
    <cellStyle name="A3 297 x 420 mm 2 2" xfId="499" xr:uid="{00000000-0005-0000-0000-0000EF010000}"/>
    <cellStyle name="A3 297 x 420 mm 3" xfId="500" xr:uid="{00000000-0005-0000-0000-0000F0010000}"/>
    <cellStyle name="A3 297 x 420 mm 4" xfId="501" xr:uid="{00000000-0005-0000-0000-0000F1010000}"/>
    <cellStyle name="Accent1" xfId="502" xr:uid="{00000000-0005-0000-0000-0000F2010000}"/>
    <cellStyle name="Accent1 - 20%" xfId="503" xr:uid="{00000000-0005-0000-0000-0000F3010000}"/>
    <cellStyle name="Accent1 - 20% 2" xfId="504" xr:uid="{00000000-0005-0000-0000-0000F4010000}"/>
    <cellStyle name="Accent1 - 20% 3" xfId="505" xr:uid="{00000000-0005-0000-0000-0000F5010000}"/>
    <cellStyle name="Accent1 - 20% 4" xfId="506" xr:uid="{00000000-0005-0000-0000-0000F6010000}"/>
    <cellStyle name="Accent1 - 20% 5" xfId="507" xr:uid="{00000000-0005-0000-0000-0000F7010000}"/>
    <cellStyle name="Accent1 - 40%" xfId="508" xr:uid="{00000000-0005-0000-0000-0000F8010000}"/>
    <cellStyle name="Accent1 - 40% 2" xfId="509" xr:uid="{00000000-0005-0000-0000-0000F9010000}"/>
    <cellStyle name="Accent1 - 40% 3" xfId="510" xr:uid="{00000000-0005-0000-0000-0000FA010000}"/>
    <cellStyle name="Accent1 - 40% 4" xfId="511" xr:uid="{00000000-0005-0000-0000-0000FB010000}"/>
    <cellStyle name="Accent1 - 40% 5" xfId="512" xr:uid="{00000000-0005-0000-0000-0000FC010000}"/>
    <cellStyle name="Accent1 - 60%" xfId="513" xr:uid="{00000000-0005-0000-0000-0000FD010000}"/>
    <cellStyle name="Accent1 - 60% 2" xfId="514" xr:uid="{00000000-0005-0000-0000-0000FE010000}"/>
    <cellStyle name="Accent1 - 60% 3" xfId="515" xr:uid="{00000000-0005-0000-0000-0000FF010000}"/>
    <cellStyle name="Accent1 - 60% 4" xfId="516" xr:uid="{00000000-0005-0000-0000-000000020000}"/>
    <cellStyle name="Accent1 - 60% 5" xfId="517" xr:uid="{00000000-0005-0000-0000-000001020000}"/>
    <cellStyle name="Accent1 2" xfId="518" xr:uid="{00000000-0005-0000-0000-000002020000}"/>
    <cellStyle name="Accent1 2 2" xfId="519" xr:uid="{00000000-0005-0000-0000-000003020000}"/>
    <cellStyle name="Accent1 3" xfId="520" xr:uid="{00000000-0005-0000-0000-000004020000}"/>
    <cellStyle name="Accent1 4" xfId="521" xr:uid="{00000000-0005-0000-0000-000005020000}"/>
    <cellStyle name="Accent1 5" xfId="522" xr:uid="{00000000-0005-0000-0000-000006020000}"/>
    <cellStyle name="Accent1_OP159PL rev. A" xfId="523" xr:uid="{00000000-0005-0000-0000-000007020000}"/>
    <cellStyle name="Accent2" xfId="524" xr:uid="{00000000-0005-0000-0000-000008020000}"/>
    <cellStyle name="Accent2 - 20%" xfId="525" xr:uid="{00000000-0005-0000-0000-000009020000}"/>
    <cellStyle name="Accent2 - 20% 2" xfId="526" xr:uid="{00000000-0005-0000-0000-00000A020000}"/>
    <cellStyle name="Accent2 - 20% 3" xfId="527" xr:uid="{00000000-0005-0000-0000-00000B020000}"/>
    <cellStyle name="Accent2 - 20% 4" xfId="528" xr:uid="{00000000-0005-0000-0000-00000C020000}"/>
    <cellStyle name="Accent2 - 20% 5" xfId="529" xr:uid="{00000000-0005-0000-0000-00000D020000}"/>
    <cellStyle name="Accent2 - 40%" xfId="530" xr:uid="{00000000-0005-0000-0000-00000E020000}"/>
    <cellStyle name="Accent2 - 40% 2" xfId="531" xr:uid="{00000000-0005-0000-0000-00000F020000}"/>
    <cellStyle name="Accent2 - 40% 3" xfId="532" xr:uid="{00000000-0005-0000-0000-000010020000}"/>
    <cellStyle name="Accent2 - 40% 4" xfId="533" xr:uid="{00000000-0005-0000-0000-000011020000}"/>
    <cellStyle name="Accent2 - 40% 5" xfId="534" xr:uid="{00000000-0005-0000-0000-000012020000}"/>
    <cellStyle name="Accent2 - 60%" xfId="535" xr:uid="{00000000-0005-0000-0000-000013020000}"/>
    <cellStyle name="Accent2 - 60% 2" xfId="536" xr:uid="{00000000-0005-0000-0000-000014020000}"/>
    <cellStyle name="Accent2 - 60% 3" xfId="537" xr:uid="{00000000-0005-0000-0000-000015020000}"/>
    <cellStyle name="Accent2 - 60% 4" xfId="538" xr:uid="{00000000-0005-0000-0000-000016020000}"/>
    <cellStyle name="Accent2 - 60% 5" xfId="539" xr:uid="{00000000-0005-0000-0000-000017020000}"/>
    <cellStyle name="Accent2 2" xfId="540" xr:uid="{00000000-0005-0000-0000-000018020000}"/>
    <cellStyle name="Accent2 2 2" xfId="541" xr:uid="{00000000-0005-0000-0000-000019020000}"/>
    <cellStyle name="Accent2 3" xfId="542" xr:uid="{00000000-0005-0000-0000-00001A020000}"/>
    <cellStyle name="Accent2 4" xfId="543" xr:uid="{00000000-0005-0000-0000-00001B020000}"/>
    <cellStyle name="Accent2 5" xfId="544" xr:uid="{00000000-0005-0000-0000-00001C020000}"/>
    <cellStyle name="Accent2_OP159PL rev. A" xfId="545" xr:uid="{00000000-0005-0000-0000-00001D020000}"/>
    <cellStyle name="Accent3" xfId="546" xr:uid="{00000000-0005-0000-0000-00001E020000}"/>
    <cellStyle name="Accent3 - 20%" xfId="547" xr:uid="{00000000-0005-0000-0000-00001F020000}"/>
    <cellStyle name="Accent3 - 20% 2" xfId="548" xr:uid="{00000000-0005-0000-0000-000020020000}"/>
    <cellStyle name="Accent3 - 20% 3" xfId="549" xr:uid="{00000000-0005-0000-0000-000021020000}"/>
    <cellStyle name="Accent3 - 20% 4" xfId="550" xr:uid="{00000000-0005-0000-0000-000022020000}"/>
    <cellStyle name="Accent3 - 20% 5" xfId="551" xr:uid="{00000000-0005-0000-0000-000023020000}"/>
    <cellStyle name="Accent3 - 40%" xfId="552" xr:uid="{00000000-0005-0000-0000-000024020000}"/>
    <cellStyle name="Accent3 - 40% 2" xfId="553" xr:uid="{00000000-0005-0000-0000-000025020000}"/>
    <cellStyle name="Accent3 - 40% 3" xfId="554" xr:uid="{00000000-0005-0000-0000-000026020000}"/>
    <cellStyle name="Accent3 - 40% 4" xfId="555" xr:uid="{00000000-0005-0000-0000-000027020000}"/>
    <cellStyle name="Accent3 - 40% 5" xfId="556" xr:uid="{00000000-0005-0000-0000-000028020000}"/>
    <cellStyle name="Accent3 - 60%" xfId="557" xr:uid="{00000000-0005-0000-0000-000029020000}"/>
    <cellStyle name="Accent3 - 60% 2" xfId="558" xr:uid="{00000000-0005-0000-0000-00002A020000}"/>
    <cellStyle name="Accent3 - 60% 3" xfId="559" xr:uid="{00000000-0005-0000-0000-00002B020000}"/>
    <cellStyle name="Accent3 - 60% 4" xfId="560" xr:uid="{00000000-0005-0000-0000-00002C020000}"/>
    <cellStyle name="Accent3 - 60% 5" xfId="561" xr:uid="{00000000-0005-0000-0000-00002D020000}"/>
    <cellStyle name="Accent3 2" xfId="562" xr:uid="{00000000-0005-0000-0000-00002E020000}"/>
    <cellStyle name="Accent3 2 2" xfId="563" xr:uid="{00000000-0005-0000-0000-00002F020000}"/>
    <cellStyle name="Accent3 3" xfId="564" xr:uid="{00000000-0005-0000-0000-000030020000}"/>
    <cellStyle name="Accent3 4" xfId="565" xr:uid="{00000000-0005-0000-0000-000031020000}"/>
    <cellStyle name="Accent3 5" xfId="566" xr:uid="{00000000-0005-0000-0000-000032020000}"/>
    <cellStyle name="Accent3_OP159PL rev. A" xfId="567" xr:uid="{00000000-0005-0000-0000-000033020000}"/>
    <cellStyle name="Accent4" xfId="568" xr:uid="{00000000-0005-0000-0000-000034020000}"/>
    <cellStyle name="Accent4 - 20%" xfId="569" xr:uid="{00000000-0005-0000-0000-000035020000}"/>
    <cellStyle name="Accent4 - 20% 2" xfId="570" xr:uid="{00000000-0005-0000-0000-000036020000}"/>
    <cellStyle name="Accent4 - 20% 3" xfId="571" xr:uid="{00000000-0005-0000-0000-000037020000}"/>
    <cellStyle name="Accent4 - 20% 4" xfId="572" xr:uid="{00000000-0005-0000-0000-000038020000}"/>
    <cellStyle name="Accent4 - 20% 5" xfId="573" xr:uid="{00000000-0005-0000-0000-000039020000}"/>
    <cellStyle name="Accent4 - 40%" xfId="574" xr:uid="{00000000-0005-0000-0000-00003A020000}"/>
    <cellStyle name="Accent4 - 40% 2" xfId="575" xr:uid="{00000000-0005-0000-0000-00003B020000}"/>
    <cellStyle name="Accent4 - 40% 3" xfId="576" xr:uid="{00000000-0005-0000-0000-00003C020000}"/>
    <cellStyle name="Accent4 - 40% 4" xfId="577" xr:uid="{00000000-0005-0000-0000-00003D020000}"/>
    <cellStyle name="Accent4 - 40% 5" xfId="578" xr:uid="{00000000-0005-0000-0000-00003E020000}"/>
    <cellStyle name="Accent4 - 60%" xfId="579" xr:uid="{00000000-0005-0000-0000-00003F020000}"/>
    <cellStyle name="Accent4 - 60% 2" xfId="580" xr:uid="{00000000-0005-0000-0000-000040020000}"/>
    <cellStyle name="Accent4 - 60% 3" xfId="581" xr:uid="{00000000-0005-0000-0000-000041020000}"/>
    <cellStyle name="Accent4 - 60% 4" xfId="582" xr:uid="{00000000-0005-0000-0000-000042020000}"/>
    <cellStyle name="Accent4 - 60% 5" xfId="583" xr:uid="{00000000-0005-0000-0000-000043020000}"/>
    <cellStyle name="Accent4 2" xfId="584" xr:uid="{00000000-0005-0000-0000-000044020000}"/>
    <cellStyle name="Accent4 2 2" xfId="585" xr:uid="{00000000-0005-0000-0000-000045020000}"/>
    <cellStyle name="Accent4 3" xfId="586" xr:uid="{00000000-0005-0000-0000-000046020000}"/>
    <cellStyle name="Accent4 4" xfId="587" xr:uid="{00000000-0005-0000-0000-000047020000}"/>
    <cellStyle name="Accent4 5" xfId="588" xr:uid="{00000000-0005-0000-0000-000048020000}"/>
    <cellStyle name="Accent4_OP159PL rev. A" xfId="589" xr:uid="{00000000-0005-0000-0000-000049020000}"/>
    <cellStyle name="Accent5" xfId="590" xr:uid="{00000000-0005-0000-0000-00004A020000}"/>
    <cellStyle name="Accent5 - 20%" xfId="591" xr:uid="{00000000-0005-0000-0000-00004B020000}"/>
    <cellStyle name="Accent5 - 20% 2" xfId="592" xr:uid="{00000000-0005-0000-0000-00004C020000}"/>
    <cellStyle name="Accent5 - 20% 3" xfId="593" xr:uid="{00000000-0005-0000-0000-00004D020000}"/>
    <cellStyle name="Accent5 - 20% 4" xfId="594" xr:uid="{00000000-0005-0000-0000-00004E020000}"/>
    <cellStyle name="Accent5 - 20% 5" xfId="595" xr:uid="{00000000-0005-0000-0000-00004F020000}"/>
    <cellStyle name="Accent5 - 40%" xfId="596" xr:uid="{00000000-0005-0000-0000-000050020000}"/>
    <cellStyle name="Accent5 - 40% 2" xfId="597" xr:uid="{00000000-0005-0000-0000-000051020000}"/>
    <cellStyle name="Accent5 - 40% 3" xfId="598" xr:uid="{00000000-0005-0000-0000-000052020000}"/>
    <cellStyle name="Accent5 - 40% 4" xfId="599" xr:uid="{00000000-0005-0000-0000-000053020000}"/>
    <cellStyle name="Accent5 - 40% 5" xfId="600" xr:uid="{00000000-0005-0000-0000-000054020000}"/>
    <cellStyle name="Accent5 - 60%" xfId="601" xr:uid="{00000000-0005-0000-0000-000055020000}"/>
    <cellStyle name="Accent5 - 60% 2" xfId="602" xr:uid="{00000000-0005-0000-0000-000056020000}"/>
    <cellStyle name="Accent5 - 60% 3" xfId="603" xr:uid="{00000000-0005-0000-0000-000057020000}"/>
    <cellStyle name="Accent5 - 60% 4" xfId="604" xr:uid="{00000000-0005-0000-0000-000058020000}"/>
    <cellStyle name="Accent5 - 60% 5" xfId="605" xr:uid="{00000000-0005-0000-0000-000059020000}"/>
    <cellStyle name="Accent5 2" xfId="606" xr:uid="{00000000-0005-0000-0000-00005A020000}"/>
    <cellStyle name="Accent5 2 2" xfId="607" xr:uid="{00000000-0005-0000-0000-00005B020000}"/>
    <cellStyle name="Accent5 3" xfId="608" xr:uid="{00000000-0005-0000-0000-00005C020000}"/>
    <cellStyle name="Accent5 4" xfId="609" xr:uid="{00000000-0005-0000-0000-00005D020000}"/>
    <cellStyle name="Accent5 5" xfId="610" xr:uid="{00000000-0005-0000-0000-00005E020000}"/>
    <cellStyle name="Accent5_OP159PL rev. A" xfId="611" xr:uid="{00000000-0005-0000-0000-00005F020000}"/>
    <cellStyle name="Accent6" xfId="612" xr:uid="{00000000-0005-0000-0000-000060020000}"/>
    <cellStyle name="Accent6 - 20%" xfId="613" xr:uid="{00000000-0005-0000-0000-000061020000}"/>
    <cellStyle name="Accent6 - 20% 2" xfId="614" xr:uid="{00000000-0005-0000-0000-000062020000}"/>
    <cellStyle name="Accent6 - 20% 3" xfId="615" xr:uid="{00000000-0005-0000-0000-000063020000}"/>
    <cellStyle name="Accent6 - 20% 4" xfId="616" xr:uid="{00000000-0005-0000-0000-000064020000}"/>
    <cellStyle name="Accent6 - 20% 5" xfId="617" xr:uid="{00000000-0005-0000-0000-000065020000}"/>
    <cellStyle name="Accent6 - 40%" xfId="618" xr:uid="{00000000-0005-0000-0000-000066020000}"/>
    <cellStyle name="Accent6 - 40% 2" xfId="619" xr:uid="{00000000-0005-0000-0000-000067020000}"/>
    <cellStyle name="Accent6 - 40% 3" xfId="620" xr:uid="{00000000-0005-0000-0000-000068020000}"/>
    <cellStyle name="Accent6 - 40% 4" xfId="621" xr:uid="{00000000-0005-0000-0000-000069020000}"/>
    <cellStyle name="Accent6 - 40% 5" xfId="622" xr:uid="{00000000-0005-0000-0000-00006A020000}"/>
    <cellStyle name="Accent6 - 60%" xfId="623" xr:uid="{00000000-0005-0000-0000-00006B020000}"/>
    <cellStyle name="Accent6 - 60% 2" xfId="624" xr:uid="{00000000-0005-0000-0000-00006C020000}"/>
    <cellStyle name="Accent6 - 60% 3" xfId="625" xr:uid="{00000000-0005-0000-0000-00006D020000}"/>
    <cellStyle name="Accent6 - 60% 4" xfId="626" xr:uid="{00000000-0005-0000-0000-00006E020000}"/>
    <cellStyle name="Accent6 - 60% 5" xfId="627" xr:uid="{00000000-0005-0000-0000-00006F020000}"/>
    <cellStyle name="Accent6 2" xfId="628" xr:uid="{00000000-0005-0000-0000-000070020000}"/>
    <cellStyle name="Accent6 2 2" xfId="629" xr:uid="{00000000-0005-0000-0000-000071020000}"/>
    <cellStyle name="Accent6 3" xfId="630" xr:uid="{00000000-0005-0000-0000-000072020000}"/>
    <cellStyle name="Accent6 4" xfId="631" xr:uid="{00000000-0005-0000-0000-000073020000}"/>
    <cellStyle name="Accent6 5" xfId="632" xr:uid="{00000000-0005-0000-0000-000074020000}"/>
    <cellStyle name="Accent6_OP159PL rev. A" xfId="633" xr:uid="{00000000-0005-0000-0000-000075020000}"/>
    <cellStyle name="Acctg" xfId="634" xr:uid="{00000000-0005-0000-0000-000076020000}"/>
    <cellStyle name="Acctg$" xfId="635" xr:uid="{00000000-0005-0000-0000-000077020000}"/>
    <cellStyle name="Acctg_comps" xfId="636" xr:uid="{00000000-0005-0000-0000-000078020000}"/>
    <cellStyle name="Across" xfId="637" xr:uid="{00000000-0005-0000-0000-000079020000}"/>
    <cellStyle name="Actual Date" xfId="638" xr:uid="{00000000-0005-0000-0000-00007A020000}"/>
    <cellStyle name="adj_share" xfId="639" xr:uid="{00000000-0005-0000-0000-00007B020000}"/>
    <cellStyle name="Adjusted" xfId="640" xr:uid="{00000000-0005-0000-0000-00007C020000}"/>
    <cellStyle name="Adjusted 2" xfId="641" xr:uid="{00000000-0005-0000-0000-00007D020000}"/>
    <cellStyle name="ÅëÈ­ [0]_!!!GO" xfId="642" xr:uid="{00000000-0005-0000-0000-00007E020000}"/>
    <cellStyle name="ÅëÈ­_!!!GO" xfId="643" xr:uid="{00000000-0005-0000-0000-00007F020000}"/>
    <cellStyle name="AFE" xfId="644" xr:uid="{00000000-0005-0000-0000-000080020000}"/>
    <cellStyle name="Afjusted" xfId="645" xr:uid="{00000000-0005-0000-0000-000081020000}"/>
    <cellStyle name="Amarelo%" xfId="646" xr:uid="{00000000-0005-0000-0000-000082020000}"/>
    <cellStyle name="Amarelocot" xfId="647" xr:uid="{00000000-0005-0000-0000-000083020000}"/>
    <cellStyle name="anding" xfId="648" xr:uid="{00000000-0005-0000-0000-000084020000}"/>
    <cellStyle name="Año" xfId="649" xr:uid="{00000000-0005-0000-0000-000085020000}"/>
    <cellStyle name="apresent" xfId="650" xr:uid="{00000000-0005-0000-0000-000086020000}"/>
    <cellStyle name="Área" xfId="651" xr:uid="{00000000-0005-0000-0000-000087020000}"/>
    <cellStyle name="args.style" xfId="652" xr:uid="{00000000-0005-0000-0000-000088020000}"/>
    <cellStyle name="Arial 10" xfId="653" xr:uid="{00000000-0005-0000-0000-000089020000}"/>
    <cellStyle name="Arial 10 2" xfId="654" xr:uid="{00000000-0005-0000-0000-00008A020000}"/>
    <cellStyle name="Arial 10 3" xfId="655" xr:uid="{00000000-0005-0000-0000-00008B020000}"/>
    <cellStyle name="Arial 10 4" xfId="656" xr:uid="{00000000-0005-0000-0000-00008C020000}"/>
    <cellStyle name="Arial 10 5" xfId="657" xr:uid="{00000000-0005-0000-0000-00008D020000}"/>
    <cellStyle name="Arial 12" xfId="658" xr:uid="{00000000-0005-0000-0000-00008E020000}"/>
    <cellStyle name="Arial 12 2" xfId="659" xr:uid="{00000000-0005-0000-0000-00008F020000}"/>
    <cellStyle name="Arial 12 3" xfId="660" xr:uid="{00000000-0005-0000-0000-000090020000}"/>
    <cellStyle name="Arial 12 4" xfId="661" xr:uid="{00000000-0005-0000-0000-000091020000}"/>
    <cellStyle name="Arial 12 5" xfId="662" xr:uid="{00000000-0005-0000-0000-000092020000}"/>
    <cellStyle name="Array" xfId="663" xr:uid="{00000000-0005-0000-0000-000093020000}"/>
    <cellStyle name="assumption 1" xfId="664" xr:uid="{00000000-0005-0000-0000-000094020000}"/>
    <cellStyle name="assumption 2" xfId="665" xr:uid="{00000000-0005-0000-0000-000095020000}"/>
    <cellStyle name="assumption 4" xfId="666" xr:uid="{00000000-0005-0000-0000-000096020000}"/>
    <cellStyle name="Assumption Date" xfId="667" xr:uid="{00000000-0005-0000-0000-000097020000}"/>
    <cellStyle name="at" xfId="668" xr:uid="{00000000-0005-0000-0000-000098020000}"/>
    <cellStyle name="at 2" xfId="669" xr:uid="{00000000-0005-0000-0000-000099020000}"/>
    <cellStyle name="ÄÞ¸¶ [0]_!!!GO" xfId="670" xr:uid="{00000000-0005-0000-0000-00009A020000}"/>
    <cellStyle name="ÄÞ¸¶_!!!GO" xfId="671" xr:uid="{00000000-0005-0000-0000-00009B020000}"/>
    <cellStyle name="Att1" xfId="672" xr:uid="{00000000-0005-0000-0000-00009C020000}"/>
    <cellStyle name="Availability" xfId="673" xr:uid="{00000000-0005-0000-0000-00009D020000}"/>
    <cellStyle name="axlcolour" xfId="674" xr:uid="{00000000-0005-0000-0000-00009E020000}"/>
    <cellStyle name="b" xfId="675" xr:uid="{00000000-0005-0000-0000-00009F020000}"/>
    <cellStyle name="b%0" xfId="676" xr:uid="{00000000-0005-0000-0000-0000A0020000}"/>
    <cellStyle name="b%1" xfId="677" xr:uid="{00000000-0005-0000-0000-0000A1020000}"/>
    <cellStyle name="b%2" xfId="678" xr:uid="{00000000-0005-0000-0000-0000A2020000}"/>
    <cellStyle name="b0" xfId="679" xr:uid="{00000000-0005-0000-0000-0000A3020000}"/>
    <cellStyle name="b09" xfId="680" xr:uid="{00000000-0005-0000-0000-0000A4020000}"/>
    <cellStyle name="b0let" xfId="681" xr:uid="{00000000-0005-0000-0000-0000A5020000}"/>
    <cellStyle name="b0let 10" xfId="682" xr:uid="{00000000-0005-0000-0000-0000A6020000}"/>
    <cellStyle name="b0let 11" xfId="683" xr:uid="{00000000-0005-0000-0000-0000A7020000}"/>
    <cellStyle name="b0let 12" xfId="684" xr:uid="{00000000-0005-0000-0000-0000A8020000}"/>
    <cellStyle name="b0let 2" xfId="685" xr:uid="{00000000-0005-0000-0000-0000A9020000}"/>
    <cellStyle name="b0let 2 2" xfId="686" xr:uid="{00000000-0005-0000-0000-0000AA020000}"/>
    <cellStyle name="b0let 2 3" xfId="687" xr:uid="{00000000-0005-0000-0000-0000AB020000}"/>
    <cellStyle name="b0let 2 4" xfId="688" xr:uid="{00000000-0005-0000-0000-0000AC020000}"/>
    <cellStyle name="b0let 3" xfId="689" xr:uid="{00000000-0005-0000-0000-0000AD020000}"/>
    <cellStyle name="b0let 4" xfId="690" xr:uid="{00000000-0005-0000-0000-0000AE020000}"/>
    <cellStyle name="b0let 5" xfId="691" xr:uid="{00000000-0005-0000-0000-0000AF020000}"/>
    <cellStyle name="b0let 6" xfId="692" xr:uid="{00000000-0005-0000-0000-0000B0020000}"/>
    <cellStyle name="b0let 7" xfId="693" xr:uid="{00000000-0005-0000-0000-0000B1020000}"/>
    <cellStyle name="b0let 8" xfId="694" xr:uid="{00000000-0005-0000-0000-0000B2020000}"/>
    <cellStyle name="b0let 9" xfId="695" xr:uid="{00000000-0005-0000-0000-0000B3020000}"/>
    <cellStyle name="b0let_DIMENSIONAMENTO-PMSB" xfId="696" xr:uid="{00000000-0005-0000-0000-0000B4020000}"/>
    <cellStyle name="b1" xfId="697" xr:uid="{00000000-0005-0000-0000-0000B5020000}"/>
    <cellStyle name="b2" xfId="698" xr:uid="{00000000-0005-0000-0000-0000B6020000}"/>
    <cellStyle name="Bad" xfId="699" xr:uid="{00000000-0005-0000-0000-0000B7020000}"/>
    <cellStyle name="Bad 2" xfId="700" xr:uid="{00000000-0005-0000-0000-0000B8020000}"/>
    <cellStyle name="Bad 2 2" xfId="701" xr:uid="{00000000-0005-0000-0000-0000B9020000}"/>
    <cellStyle name="Bad 3" xfId="702" xr:uid="{00000000-0005-0000-0000-0000BA020000}"/>
    <cellStyle name="Bad 4" xfId="703" xr:uid="{00000000-0005-0000-0000-0000BB020000}"/>
    <cellStyle name="Bad 5" xfId="704" xr:uid="{00000000-0005-0000-0000-0000BC020000}"/>
    <cellStyle name="Banner" xfId="705" xr:uid="{00000000-0005-0000-0000-0000BD020000}"/>
    <cellStyle name="Black" xfId="706" xr:uid="{00000000-0005-0000-0000-0000BE020000}"/>
    <cellStyle name="Black 2" xfId="707" xr:uid="{00000000-0005-0000-0000-0000BF020000}"/>
    <cellStyle name="Black 3" xfId="708" xr:uid="{00000000-0005-0000-0000-0000C0020000}"/>
    <cellStyle name="Black 4" xfId="709" xr:uid="{00000000-0005-0000-0000-0000C1020000}"/>
    <cellStyle name="Black 5" xfId="710" xr:uid="{00000000-0005-0000-0000-0000C2020000}"/>
    <cellStyle name="Black Pattern" xfId="711" xr:uid="{00000000-0005-0000-0000-0000C3020000}"/>
    <cellStyle name="Black Text" xfId="712" xr:uid="{00000000-0005-0000-0000-0000C4020000}"/>
    <cellStyle name="Black Text (No Wrap)" xfId="713" xr:uid="{00000000-0005-0000-0000-0000C5020000}"/>
    <cellStyle name="BlackStrike" xfId="714" xr:uid="{00000000-0005-0000-0000-0000C6020000}"/>
    <cellStyle name="BlackStrike 2" xfId="715" xr:uid="{00000000-0005-0000-0000-0000C7020000}"/>
    <cellStyle name="BlackStrike 3" xfId="716" xr:uid="{00000000-0005-0000-0000-0000C8020000}"/>
    <cellStyle name="BlackStrike 4" xfId="717" xr:uid="{00000000-0005-0000-0000-0000C9020000}"/>
    <cellStyle name="BlackStrike 5" xfId="718" xr:uid="{00000000-0005-0000-0000-0000CA020000}"/>
    <cellStyle name="BlackText" xfId="719" xr:uid="{00000000-0005-0000-0000-0000CB020000}"/>
    <cellStyle name="BlackText 2" xfId="720" xr:uid="{00000000-0005-0000-0000-0000CC020000}"/>
    <cellStyle name="BlackText 3" xfId="721" xr:uid="{00000000-0005-0000-0000-0000CD020000}"/>
    <cellStyle name="BlackText 4" xfId="722" xr:uid="{00000000-0005-0000-0000-0000CE020000}"/>
    <cellStyle name="BlackText 5" xfId="723" xr:uid="{00000000-0005-0000-0000-0000CF020000}"/>
    <cellStyle name="blank" xfId="724" xr:uid="{00000000-0005-0000-0000-0000D0020000}"/>
    <cellStyle name="Blankman" xfId="725" xr:uid="{00000000-0005-0000-0000-0000D1020000}"/>
    <cellStyle name="Blue" xfId="726" xr:uid="{00000000-0005-0000-0000-0000D2020000}"/>
    <cellStyle name="Blue 2" xfId="727" xr:uid="{00000000-0005-0000-0000-0000D3020000}"/>
    <cellStyle name="Blue 3" xfId="728" xr:uid="{00000000-0005-0000-0000-0000D4020000}"/>
    <cellStyle name="Blue 4" xfId="729" xr:uid="{00000000-0005-0000-0000-0000D5020000}"/>
    <cellStyle name="Blue 5" xfId="730" xr:uid="{00000000-0005-0000-0000-0000D6020000}"/>
    <cellStyle name="blue font" xfId="731" xr:uid="{00000000-0005-0000-0000-0000D7020000}"/>
    <cellStyle name="Blue Text" xfId="732" xr:uid="{00000000-0005-0000-0000-0000D8020000}"/>
    <cellStyle name="Blue Text - Ariel 10" xfId="733" xr:uid="{00000000-0005-0000-0000-0000D9020000}"/>
    <cellStyle name="BLUE/桁区切り" xfId="734" xr:uid="{00000000-0005-0000-0000-0000DA020000}"/>
    <cellStyle name="BLUE_balcao" xfId="735" xr:uid="{00000000-0005-0000-0000-0000DB020000}"/>
    <cellStyle name="bo" xfId="736" xr:uid="{00000000-0005-0000-0000-0000DC020000}"/>
    <cellStyle name="Body" xfId="737" xr:uid="{00000000-0005-0000-0000-0000DD020000}"/>
    <cellStyle name="Bold/Border" xfId="738" xr:uid="{00000000-0005-0000-0000-0000DE020000}"/>
    <cellStyle name="bold_text" xfId="739" xr:uid="{00000000-0005-0000-0000-0000DF020000}"/>
    <cellStyle name="Bol-Data" xfId="740" xr:uid="{00000000-0005-0000-0000-0000E0020000}"/>
    <cellStyle name="Bol-Data 2" xfId="741" xr:uid="{00000000-0005-0000-0000-0000E1020000}"/>
    <cellStyle name="boldbluetxt_green" xfId="742" xr:uid="{00000000-0005-0000-0000-0000E2020000}"/>
    <cellStyle name="boldno$" xfId="743" xr:uid="{00000000-0005-0000-0000-0000E3020000}"/>
    <cellStyle name="BoldText" xfId="744" xr:uid="{00000000-0005-0000-0000-0000E4020000}"/>
    <cellStyle name="BoldText 2" xfId="745" xr:uid="{00000000-0005-0000-0000-0000E5020000}"/>
    <cellStyle name="BoldText 2 2" xfId="746" xr:uid="{00000000-0005-0000-0000-0000E6020000}"/>
    <cellStyle name="BoldText 3" xfId="747" xr:uid="{00000000-0005-0000-0000-0000E7020000}"/>
    <cellStyle name="BoldText 4" xfId="748" xr:uid="{00000000-0005-0000-0000-0000E8020000}"/>
    <cellStyle name="BoldText 5" xfId="749" xr:uid="{00000000-0005-0000-0000-0000E9020000}"/>
    <cellStyle name="boldwith$" xfId="750" xr:uid="{00000000-0005-0000-0000-0000EA020000}"/>
    <cellStyle name="bolet" xfId="751" xr:uid="{00000000-0005-0000-0000-0000EB020000}"/>
    <cellStyle name="Boletim" xfId="752" xr:uid="{00000000-0005-0000-0000-0000EC020000}"/>
    <cellStyle name="Bom 2" xfId="753" xr:uid="{00000000-0005-0000-0000-0000ED020000}"/>
    <cellStyle name="Bom 2 2" xfId="754" xr:uid="{00000000-0005-0000-0000-0000EE020000}"/>
    <cellStyle name="Bom 2 3" xfId="755" xr:uid="{00000000-0005-0000-0000-0000EF020000}"/>
    <cellStyle name="Bom 2 4" xfId="756" xr:uid="{00000000-0005-0000-0000-0000F0020000}"/>
    <cellStyle name="Bom 2 5" xfId="757" xr:uid="{00000000-0005-0000-0000-0000F1020000}"/>
    <cellStyle name="Bom 3" xfId="758" xr:uid="{00000000-0005-0000-0000-0000F2020000}"/>
    <cellStyle name="Border Heavy" xfId="759" xr:uid="{00000000-0005-0000-0000-0000F3020000}"/>
    <cellStyle name="Border Heavy 2" xfId="760" xr:uid="{00000000-0005-0000-0000-0000F4020000}"/>
    <cellStyle name="Border Heavy 3" xfId="761" xr:uid="{00000000-0005-0000-0000-0000F5020000}"/>
    <cellStyle name="Border Heavy 4" xfId="762" xr:uid="{00000000-0005-0000-0000-0000F6020000}"/>
    <cellStyle name="Border Heavy 5" xfId="763" xr:uid="{00000000-0005-0000-0000-0000F7020000}"/>
    <cellStyle name="Border Thin" xfId="764" xr:uid="{00000000-0005-0000-0000-0000F8020000}"/>
    <cellStyle name="Border Thin 2" xfId="765" xr:uid="{00000000-0005-0000-0000-0000F9020000}"/>
    <cellStyle name="Border Thin 2 2" xfId="766" xr:uid="{00000000-0005-0000-0000-0000FA020000}"/>
    <cellStyle name="Border Thin 2 2 2" xfId="767" xr:uid="{00000000-0005-0000-0000-0000FB020000}"/>
    <cellStyle name="Border Thin 2 3" xfId="768" xr:uid="{00000000-0005-0000-0000-0000FC020000}"/>
    <cellStyle name="Border Thin 2 3 2" xfId="769" xr:uid="{00000000-0005-0000-0000-0000FD020000}"/>
    <cellStyle name="Border Thin 2 4" xfId="770" xr:uid="{00000000-0005-0000-0000-0000FE020000}"/>
    <cellStyle name="Border Thin 2 5" xfId="771" xr:uid="{00000000-0005-0000-0000-0000FF020000}"/>
    <cellStyle name="Border Thin 2 6" xfId="772" xr:uid="{00000000-0005-0000-0000-000000030000}"/>
    <cellStyle name="Border Thin 2_DIMENSIONAMENTO-PMSB" xfId="773" xr:uid="{00000000-0005-0000-0000-000001030000}"/>
    <cellStyle name="Border Thin 3" xfId="774" xr:uid="{00000000-0005-0000-0000-000002030000}"/>
    <cellStyle name="Border Thin 3 2" xfId="775" xr:uid="{00000000-0005-0000-0000-000003030000}"/>
    <cellStyle name="Border Thin 4" xfId="776" xr:uid="{00000000-0005-0000-0000-000004030000}"/>
    <cellStyle name="Border Thin 4 2" xfId="777" xr:uid="{00000000-0005-0000-0000-000005030000}"/>
    <cellStyle name="Border Thin 5" xfId="778" xr:uid="{00000000-0005-0000-0000-000006030000}"/>
    <cellStyle name="Border Thin 6" xfId="779" xr:uid="{00000000-0005-0000-0000-000007030000}"/>
    <cellStyle name="Border Thin 7" xfId="780" xr:uid="{00000000-0005-0000-0000-000008030000}"/>
    <cellStyle name="Border Thin_DIMENSIONAMENTO-PMSB" xfId="781" xr:uid="{00000000-0005-0000-0000-000009030000}"/>
    <cellStyle name="Bottom" xfId="782" xr:uid="{00000000-0005-0000-0000-00000A030000}"/>
    <cellStyle name="Bottom bold border" xfId="783" xr:uid="{00000000-0005-0000-0000-00000B030000}"/>
    <cellStyle name="Bottom Edge" xfId="784" xr:uid="{00000000-0005-0000-0000-00000C030000}"/>
    <cellStyle name="Bottom Edge 2" xfId="785" xr:uid="{00000000-0005-0000-0000-00000D030000}"/>
    <cellStyle name="Bottom Edge 2 2" xfId="786" xr:uid="{00000000-0005-0000-0000-00000E030000}"/>
    <cellStyle name="Bottom Edge 2 2 2" xfId="787" xr:uid="{00000000-0005-0000-0000-00000F030000}"/>
    <cellStyle name="Bottom Edge 2 2 2 2" xfId="788" xr:uid="{00000000-0005-0000-0000-000010030000}"/>
    <cellStyle name="Bottom Edge 2 2 2 3" xfId="789" xr:uid="{00000000-0005-0000-0000-000011030000}"/>
    <cellStyle name="Bottom Edge 2 2 2 4" xfId="790" xr:uid="{00000000-0005-0000-0000-000012030000}"/>
    <cellStyle name="Bottom Edge 2 2 3" xfId="791" xr:uid="{00000000-0005-0000-0000-000013030000}"/>
    <cellStyle name="Bottom Edge 2 2 3 2" xfId="792" xr:uid="{00000000-0005-0000-0000-000014030000}"/>
    <cellStyle name="Bottom Edge 2 2 3 3" xfId="793" xr:uid="{00000000-0005-0000-0000-000015030000}"/>
    <cellStyle name="Bottom Edge 2 2 3 4" xfId="794" xr:uid="{00000000-0005-0000-0000-000016030000}"/>
    <cellStyle name="Bottom Edge 2 2 4" xfId="795" xr:uid="{00000000-0005-0000-0000-000017030000}"/>
    <cellStyle name="Bottom Edge 2 2 5" xfId="796" xr:uid="{00000000-0005-0000-0000-000018030000}"/>
    <cellStyle name="Bottom Edge 2 2 6" xfId="797" xr:uid="{00000000-0005-0000-0000-000019030000}"/>
    <cellStyle name="Bottom Edge 2 2_DIMENSIONAMENTO-PMSB" xfId="798" xr:uid="{00000000-0005-0000-0000-00001A030000}"/>
    <cellStyle name="Bottom Edge 2 3" xfId="799" xr:uid="{00000000-0005-0000-0000-00001B030000}"/>
    <cellStyle name="Bottom Edge 2 3 2" xfId="800" xr:uid="{00000000-0005-0000-0000-00001C030000}"/>
    <cellStyle name="Bottom Edge 2 3 3" xfId="801" xr:uid="{00000000-0005-0000-0000-00001D030000}"/>
    <cellStyle name="Bottom Edge 2 3 4" xfId="802" xr:uid="{00000000-0005-0000-0000-00001E030000}"/>
    <cellStyle name="Bottom Edge 2 3 5" xfId="803" xr:uid="{00000000-0005-0000-0000-00001F030000}"/>
    <cellStyle name="Bottom Edge 2 4" xfId="804" xr:uid="{00000000-0005-0000-0000-000020030000}"/>
    <cellStyle name="Bottom Edge 2 4 2" xfId="805" xr:uid="{00000000-0005-0000-0000-000021030000}"/>
    <cellStyle name="Bottom Edge 2 4 3" xfId="806" xr:uid="{00000000-0005-0000-0000-000022030000}"/>
    <cellStyle name="Bottom Edge 2 4 4" xfId="807" xr:uid="{00000000-0005-0000-0000-000023030000}"/>
    <cellStyle name="Bottom Edge 2 4 5" xfId="808" xr:uid="{00000000-0005-0000-0000-000024030000}"/>
    <cellStyle name="Bottom Edge 2 5" xfId="809" xr:uid="{00000000-0005-0000-0000-000025030000}"/>
    <cellStyle name="Bottom Edge 2 6" xfId="810" xr:uid="{00000000-0005-0000-0000-000026030000}"/>
    <cellStyle name="Bottom Edge 2 7" xfId="811" xr:uid="{00000000-0005-0000-0000-000027030000}"/>
    <cellStyle name="Bottom Edge 2 8" xfId="812" xr:uid="{00000000-0005-0000-0000-000028030000}"/>
    <cellStyle name="Bottom Edge 2_DIMENSIONAMENTO-PMSB" xfId="813" xr:uid="{00000000-0005-0000-0000-000029030000}"/>
    <cellStyle name="Bottom Edge 3" xfId="814" xr:uid="{00000000-0005-0000-0000-00002A030000}"/>
    <cellStyle name="Bottom Edge 3 2" xfId="815" xr:uid="{00000000-0005-0000-0000-00002B030000}"/>
    <cellStyle name="Bottom Edge 3 2 2" xfId="816" xr:uid="{00000000-0005-0000-0000-00002C030000}"/>
    <cellStyle name="Bottom Edge 3 2 3" xfId="817" xr:uid="{00000000-0005-0000-0000-00002D030000}"/>
    <cellStyle name="Bottom Edge 3 2 4" xfId="818" xr:uid="{00000000-0005-0000-0000-00002E030000}"/>
    <cellStyle name="Bottom Edge 3 3" xfId="819" xr:uid="{00000000-0005-0000-0000-00002F030000}"/>
    <cellStyle name="Bottom Edge 3 3 2" xfId="820" xr:uid="{00000000-0005-0000-0000-000030030000}"/>
    <cellStyle name="Bottom Edge 3 3 3" xfId="821" xr:uid="{00000000-0005-0000-0000-000031030000}"/>
    <cellStyle name="Bottom Edge 3 3 4" xfId="822" xr:uid="{00000000-0005-0000-0000-000032030000}"/>
    <cellStyle name="Bottom Edge 3 4" xfId="823" xr:uid="{00000000-0005-0000-0000-000033030000}"/>
    <cellStyle name="Bottom Edge 3 5" xfId="824" xr:uid="{00000000-0005-0000-0000-000034030000}"/>
    <cellStyle name="Bottom Edge 3 6" xfId="825" xr:uid="{00000000-0005-0000-0000-000035030000}"/>
    <cellStyle name="Bottom Edge 3_DIMENSIONAMENTO-PMSB" xfId="826" xr:uid="{00000000-0005-0000-0000-000036030000}"/>
    <cellStyle name="Bottom Edge 4" xfId="827" xr:uid="{00000000-0005-0000-0000-000037030000}"/>
    <cellStyle name="Bottom Edge 4 2" xfId="828" xr:uid="{00000000-0005-0000-0000-000038030000}"/>
    <cellStyle name="Bottom Edge 4 3" xfId="829" xr:uid="{00000000-0005-0000-0000-000039030000}"/>
    <cellStyle name="Bottom Edge 4 4" xfId="830" xr:uid="{00000000-0005-0000-0000-00003A030000}"/>
    <cellStyle name="Bottom Edge 4 5" xfId="831" xr:uid="{00000000-0005-0000-0000-00003B030000}"/>
    <cellStyle name="Bottom Edge 5" xfId="832" xr:uid="{00000000-0005-0000-0000-00003C030000}"/>
    <cellStyle name="Bottom Edge 5 2" xfId="833" xr:uid="{00000000-0005-0000-0000-00003D030000}"/>
    <cellStyle name="Bottom Edge 5 3" xfId="834" xr:uid="{00000000-0005-0000-0000-00003E030000}"/>
    <cellStyle name="Bottom Edge 5 4" xfId="835" xr:uid="{00000000-0005-0000-0000-00003F030000}"/>
    <cellStyle name="Bottom Edge 5 5" xfId="836" xr:uid="{00000000-0005-0000-0000-000040030000}"/>
    <cellStyle name="Bottom Edge 6" xfId="837" xr:uid="{00000000-0005-0000-0000-000041030000}"/>
    <cellStyle name="Bottom Edge 7" xfId="838" xr:uid="{00000000-0005-0000-0000-000042030000}"/>
    <cellStyle name="Bottom Edge 8" xfId="839" xr:uid="{00000000-0005-0000-0000-000043030000}"/>
    <cellStyle name="Bottom Edge 9" xfId="840" xr:uid="{00000000-0005-0000-0000-000044030000}"/>
    <cellStyle name="Bottom Edge_DIMENSIONAMENTO-PMSB" xfId="841" xr:uid="{00000000-0005-0000-0000-000045030000}"/>
    <cellStyle name="Bottom single border" xfId="842" xr:uid="{00000000-0005-0000-0000-000046030000}"/>
    <cellStyle name="bout" xfId="843" xr:uid="{00000000-0005-0000-0000-000047030000}"/>
    <cellStyle name="box" xfId="844" xr:uid="{00000000-0005-0000-0000-000048030000}"/>
    <cellStyle name="Brand Align Left Text" xfId="845" xr:uid="{00000000-0005-0000-0000-000049030000}"/>
    <cellStyle name="Brand Default" xfId="846" xr:uid="{00000000-0005-0000-0000-00004A030000}"/>
    <cellStyle name="Brand Forecast Highlight" xfId="847" xr:uid="{00000000-0005-0000-0000-00004B030000}"/>
    <cellStyle name="Brand Percent" xfId="848" xr:uid="{00000000-0005-0000-0000-00004C030000}"/>
    <cellStyle name="Brand Source" xfId="849" xr:uid="{00000000-0005-0000-0000-00004D030000}"/>
    <cellStyle name="Brand Subtitle with Underline" xfId="850" xr:uid="{00000000-0005-0000-0000-00004E030000}"/>
    <cellStyle name="Brand Subtitle without Underline" xfId="851" xr:uid="{00000000-0005-0000-0000-00004F030000}"/>
    <cellStyle name="Brand Title" xfId="852" xr:uid="{00000000-0005-0000-0000-000050030000}"/>
    <cellStyle name="British Pound" xfId="853" xr:uid="{00000000-0005-0000-0000-000051030000}"/>
    <cellStyle name="bt" xfId="854" xr:uid="{00000000-0005-0000-0000-000052030000}"/>
    <cellStyle name="btit" xfId="855" xr:uid="{00000000-0005-0000-0000-000053030000}"/>
    <cellStyle name="Buena" xfId="856" xr:uid="{00000000-0005-0000-0000-000054030000}"/>
    <cellStyle name="Buena 2" xfId="857" xr:uid="{00000000-0005-0000-0000-000055030000}"/>
    <cellStyle name="bullet" xfId="858" xr:uid="{00000000-0005-0000-0000-000056030000}"/>
    <cellStyle name="c" xfId="859" xr:uid="{00000000-0005-0000-0000-000057030000}"/>
    <cellStyle name="c_Acc (Dil) Matrix (2)" xfId="860" xr:uid="{00000000-0005-0000-0000-000058030000}"/>
    <cellStyle name="c_Ariz_Nevada (2)" xfId="861" xr:uid="{00000000-0005-0000-0000-000059030000}"/>
    <cellStyle name="c_Bal Sheets" xfId="862" xr:uid="{00000000-0005-0000-0000-00005A030000}"/>
    <cellStyle name="c_Bal Sheets (2)" xfId="863" xr:uid="{00000000-0005-0000-0000-00005B030000}"/>
    <cellStyle name="c_CA Cases (2)" xfId="864" xr:uid="{00000000-0005-0000-0000-00005C030000}"/>
    <cellStyle name="c_Cal. (2)" xfId="865" xr:uid="{00000000-0005-0000-0000-00005D030000}"/>
    <cellStyle name="c_Cases (2)" xfId="866" xr:uid="{00000000-0005-0000-0000-00005E030000}"/>
    <cellStyle name="c_Celtic DCF" xfId="867" xr:uid="{00000000-0005-0000-0000-00005F030000}"/>
    <cellStyle name="c_Celtic DCF Inputs" xfId="868" xr:uid="{00000000-0005-0000-0000-000060030000}"/>
    <cellStyle name="c_Credit (2)" xfId="869" xr:uid="{00000000-0005-0000-0000-000061030000}"/>
    <cellStyle name="c_Credit Buildup (2)" xfId="870" xr:uid="{00000000-0005-0000-0000-000062030000}"/>
    <cellStyle name="c_CredSens" xfId="871" xr:uid="{00000000-0005-0000-0000-000063030000}"/>
    <cellStyle name="c_DCF Inputs (2)" xfId="872" xr:uid="{00000000-0005-0000-0000-000064030000}"/>
    <cellStyle name="c_DCF Matrix (2)" xfId="873" xr:uid="{00000000-0005-0000-0000-000065030000}"/>
    <cellStyle name="c_Deal" xfId="874" xr:uid="{00000000-0005-0000-0000-000066030000}"/>
    <cellStyle name="c_Dental (2)" xfId="875" xr:uid="{00000000-0005-0000-0000-000067030000}"/>
    <cellStyle name="c_Earnings" xfId="876" xr:uid="{00000000-0005-0000-0000-000068030000}"/>
    <cellStyle name="c_Earnings (2)" xfId="877" xr:uid="{00000000-0005-0000-0000-000069030000}"/>
    <cellStyle name="c_East Coast (2)" xfId="878" xr:uid="{00000000-0005-0000-0000-00006A030000}"/>
    <cellStyle name="c_Florida (2)" xfId="879" xr:uid="{00000000-0005-0000-0000-00006B030000}"/>
    <cellStyle name="c_Georgia (2)" xfId="880" xr:uid="{00000000-0005-0000-0000-00006C030000}"/>
    <cellStyle name="c_Grouse+Pelican" xfId="881" xr:uid="{00000000-0005-0000-0000-00006D030000}"/>
    <cellStyle name="c_Hard Rock" xfId="882" xr:uid="{00000000-0005-0000-0000-00006E030000}"/>
    <cellStyle name="c_Hard Rock (2)" xfId="883" xr:uid="{00000000-0005-0000-0000-00006F030000}"/>
    <cellStyle name="c_HardInc " xfId="884" xr:uid="{00000000-0005-0000-0000-000070030000}"/>
    <cellStyle name="c_HardInc  (2)" xfId="885" xr:uid="{00000000-0005-0000-0000-000071030000}"/>
    <cellStyle name="c_Has-Gets (2)" xfId="886" xr:uid="{00000000-0005-0000-0000-000072030000}"/>
    <cellStyle name="c_Hist Inputs (2)" xfId="887" xr:uid="{00000000-0005-0000-0000-000073030000}"/>
    <cellStyle name="c_IRR Sensitivity (2)" xfId="888" xr:uid="{00000000-0005-0000-0000-000074030000}"/>
    <cellStyle name="c_LBO Summary" xfId="889" xr:uid="{00000000-0005-0000-0000-000075030000}"/>
    <cellStyle name="c_Macros" xfId="890" xr:uid="{00000000-0005-0000-0000-000076030000}"/>
    <cellStyle name="c_Macros (2)" xfId="891" xr:uid="{00000000-0005-0000-0000-000077030000}"/>
    <cellStyle name="c_Macros_Competitive Landscape" xfId="892" xr:uid="{00000000-0005-0000-0000-000078030000}"/>
    <cellStyle name="c_Macros_Comps" xfId="893" xr:uid="{00000000-0005-0000-0000-000079030000}"/>
    <cellStyle name="c_Macros_Comps (version 2)" xfId="894" xr:uid="{00000000-0005-0000-0000-00007A030000}"/>
    <cellStyle name="c_Manager (2)" xfId="895" xr:uid="{00000000-0005-0000-0000-00007B030000}"/>
    <cellStyle name="c_Mango Merger" xfId="896" xr:uid="{00000000-0005-0000-0000-00007C030000}"/>
    <cellStyle name="c_Mango Merger 3" xfId="897" xr:uid="{00000000-0005-0000-0000-00007D030000}"/>
    <cellStyle name="c_Model Assumptions (2)" xfId="898" xr:uid="{00000000-0005-0000-0000-00007E030000}"/>
    <cellStyle name="c_OBGYN (2)" xfId="899" xr:uid="{00000000-0005-0000-0000-00007F030000}"/>
    <cellStyle name="c_Other Businesses (2)" xfId="900" xr:uid="{00000000-0005-0000-0000-000080030000}"/>
    <cellStyle name="c_Ownership" xfId="901" xr:uid="{00000000-0005-0000-0000-000081030000}"/>
    <cellStyle name="c_PFMA Income (2)" xfId="902" xr:uid="{00000000-0005-0000-0000-000082030000}"/>
    <cellStyle name="c_Pippen (2)" xfId="903" xr:uid="{00000000-0005-0000-0000-000083030000}"/>
    <cellStyle name="c_Pippen Cases (2)" xfId="904" xr:uid="{00000000-0005-0000-0000-000084030000}"/>
    <cellStyle name="c_Pippen ValMatrix (2)" xfId="905" xr:uid="{00000000-0005-0000-0000-000085030000}"/>
    <cellStyle name="c_PMAT (2)" xfId="906" xr:uid="{00000000-0005-0000-0000-000086030000}"/>
    <cellStyle name="c_PMAT (3)" xfId="907" xr:uid="{00000000-0005-0000-0000-000087030000}"/>
    <cellStyle name="c_PoundInc" xfId="908" xr:uid="{00000000-0005-0000-0000-000088030000}"/>
    <cellStyle name="c_PoundInc (2)" xfId="909" xr:uid="{00000000-0005-0000-0000-000089030000}"/>
    <cellStyle name="c_Poundstone (2)" xfId="910" xr:uid="{00000000-0005-0000-0000-00008A030000}"/>
    <cellStyle name="c_Preliminary Poundstone (2)" xfId="911" xr:uid="{00000000-0005-0000-0000-00008B030000}"/>
    <cellStyle name="c_RushValSum (2)" xfId="912" xr:uid="{00000000-0005-0000-0000-00008C030000}"/>
    <cellStyle name="c_Schedules" xfId="913" xr:uid="{00000000-0005-0000-0000-00008D030000}"/>
    <cellStyle name="c_Stub Value" xfId="914" xr:uid="{00000000-0005-0000-0000-00008E030000}"/>
    <cellStyle name="c_Summary of Pro Forma (2)" xfId="915" xr:uid="{00000000-0005-0000-0000-00008F030000}"/>
    <cellStyle name="c_Summary of Pro Forma (3)" xfId="916" xr:uid="{00000000-0005-0000-0000-000090030000}"/>
    <cellStyle name="c_Texas_Louisiana (2)" xfId="917" xr:uid="{00000000-0005-0000-0000-000091030000}"/>
    <cellStyle name="c_Timex-Gucci Merger2" xfId="918" xr:uid="{00000000-0005-0000-0000-000092030000}"/>
    <cellStyle name="c_Trans Assump (2)" xfId="919" xr:uid="{00000000-0005-0000-0000-000093030000}"/>
    <cellStyle name="c_Unit Price Sen. (2)" xfId="920" xr:uid="{00000000-0005-0000-0000-000094030000}"/>
    <cellStyle name="c_Valuation Summary" xfId="921" xr:uid="{00000000-0005-0000-0000-000095030000}"/>
    <cellStyle name="c_Valuation Summary (2)" xfId="922" xr:uid="{00000000-0005-0000-0000-000096030000}"/>
    <cellStyle name="c_Warrant" xfId="923" xr:uid="{00000000-0005-0000-0000-000097030000}"/>
    <cellStyle name="c_Weekly Market Update-07-04-2003-final" xfId="924" xr:uid="{00000000-0005-0000-0000-000098030000}"/>
    <cellStyle name="Ç¥ÁØ_!!!GO" xfId="925" xr:uid="{00000000-0005-0000-0000-000099030000}"/>
    <cellStyle name="c0" xfId="926" xr:uid="{00000000-0005-0000-0000-00009A030000}"/>
    <cellStyle name="c1" xfId="927" xr:uid="{00000000-0005-0000-0000-00009B030000}"/>
    <cellStyle name="Cabe‡alho 1" xfId="928" xr:uid="{00000000-0005-0000-0000-00009C030000}"/>
    <cellStyle name="Cabe‡alho 2" xfId="929" xr:uid="{00000000-0005-0000-0000-00009D030000}"/>
    <cellStyle name="CABEÇALHO" xfId="930" xr:uid="{00000000-0005-0000-0000-00009E030000}"/>
    <cellStyle name="Cabeçalho 1" xfId="931" xr:uid="{00000000-0005-0000-0000-00009F030000}"/>
    <cellStyle name="Cabeçalho 1 2" xfId="932" xr:uid="{00000000-0005-0000-0000-0000A0030000}"/>
    <cellStyle name="Cabeçalho 1 3" xfId="933" xr:uid="{00000000-0005-0000-0000-0000A1030000}"/>
    <cellStyle name="Cabeçalho 1 4" xfId="934" xr:uid="{00000000-0005-0000-0000-0000A2030000}"/>
    <cellStyle name="Cabeçalho 1 5" xfId="935" xr:uid="{00000000-0005-0000-0000-0000A3030000}"/>
    <cellStyle name="Cabeçalho 1 6" xfId="936" xr:uid="{00000000-0005-0000-0000-0000A4030000}"/>
    <cellStyle name="Cabeçalho 1 7" xfId="937" xr:uid="{00000000-0005-0000-0000-0000A5030000}"/>
    <cellStyle name="Cabeçalho 1 8" xfId="938" xr:uid="{00000000-0005-0000-0000-0000A6030000}"/>
    <cellStyle name="Cabeçalho 1 9" xfId="939" xr:uid="{00000000-0005-0000-0000-0000A7030000}"/>
    <cellStyle name="Cabeçalho 1_Ampliação do Pedágio de Moreira César km 87 SP (Viviane)" xfId="940" xr:uid="{00000000-0005-0000-0000-0000A8030000}"/>
    <cellStyle name="Cabeçalho 2" xfId="941" xr:uid="{00000000-0005-0000-0000-0000A9030000}"/>
    <cellStyle name="Cabeçalho 2 2" xfId="942" xr:uid="{00000000-0005-0000-0000-0000AA030000}"/>
    <cellStyle name="Cabeçalho 2 3" xfId="943" xr:uid="{00000000-0005-0000-0000-0000AB030000}"/>
    <cellStyle name="Cabeçalho 2 4" xfId="944" xr:uid="{00000000-0005-0000-0000-0000AC030000}"/>
    <cellStyle name="Cabeçalho 2 5" xfId="945" xr:uid="{00000000-0005-0000-0000-0000AD030000}"/>
    <cellStyle name="Cabeçalho 2 6" xfId="946" xr:uid="{00000000-0005-0000-0000-0000AE030000}"/>
    <cellStyle name="Cabeçalho 2 7" xfId="947" xr:uid="{00000000-0005-0000-0000-0000AF030000}"/>
    <cellStyle name="Cabeçalho 2 8" xfId="948" xr:uid="{00000000-0005-0000-0000-0000B0030000}"/>
    <cellStyle name="Cabeçalho 2 9" xfId="949" xr:uid="{00000000-0005-0000-0000-0000B1030000}"/>
    <cellStyle name="Cabeçalho 2_Ampliação do Pedágio de Moreira César km 87 SP (Viviane)" xfId="950" xr:uid="{00000000-0005-0000-0000-0000B2030000}"/>
    <cellStyle name="CABEÇALHO2" xfId="951" xr:uid="{00000000-0005-0000-0000-0000B3030000}"/>
    <cellStyle name="Cabecera 1" xfId="952" xr:uid="{00000000-0005-0000-0000-0000B4030000}"/>
    <cellStyle name="Cabecera 1 2" xfId="953" xr:uid="{00000000-0005-0000-0000-0000B5030000}"/>
    <cellStyle name="Cabecera 1 3" xfId="954" xr:uid="{00000000-0005-0000-0000-0000B6030000}"/>
    <cellStyle name="Cabecera 1 4" xfId="955" xr:uid="{00000000-0005-0000-0000-0000B7030000}"/>
    <cellStyle name="Cabecera 1 5" xfId="956" xr:uid="{00000000-0005-0000-0000-0000B8030000}"/>
    <cellStyle name="Cabecera 2" xfId="957" xr:uid="{00000000-0005-0000-0000-0000B9030000}"/>
    <cellStyle name="Cabecera 2 2" xfId="958" xr:uid="{00000000-0005-0000-0000-0000BA030000}"/>
    <cellStyle name="Cabecera 2 3" xfId="959" xr:uid="{00000000-0005-0000-0000-0000BB030000}"/>
    <cellStyle name="Cabecera 2 4" xfId="960" xr:uid="{00000000-0005-0000-0000-0000BC030000}"/>
    <cellStyle name="Cabecera 2 5" xfId="961" xr:uid="{00000000-0005-0000-0000-0000BD030000}"/>
    <cellStyle name="cach" xfId="962" xr:uid="{00000000-0005-0000-0000-0000BE030000}"/>
    <cellStyle name="cal.General" xfId="963" xr:uid="{00000000-0005-0000-0000-0000BF030000}"/>
    <cellStyle name="cal.General.or" xfId="964" xr:uid="{00000000-0005-0000-0000-0000C0030000}"/>
    <cellStyle name="cal.General1" xfId="965" xr:uid="{00000000-0005-0000-0000-0000C1030000}"/>
    <cellStyle name="cal.Link" xfId="966" xr:uid="{00000000-0005-0000-0000-0000C2030000}"/>
    <cellStyle name="cal.Link7" xfId="967" xr:uid="{00000000-0005-0000-0000-0000C3030000}"/>
    <cellStyle name="Calc" xfId="968" xr:uid="{00000000-0005-0000-0000-0000C4030000}"/>
    <cellStyle name="Calc 10" xfId="969" xr:uid="{00000000-0005-0000-0000-0000C5030000}"/>
    <cellStyle name="Calc 2" xfId="970" xr:uid="{00000000-0005-0000-0000-0000C6030000}"/>
    <cellStyle name="Calc 2 2" xfId="971" xr:uid="{00000000-0005-0000-0000-0000C7030000}"/>
    <cellStyle name="Calc 2 2 2" xfId="972" xr:uid="{00000000-0005-0000-0000-0000C8030000}"/>
    <cellStyle name="Calc 2 2 2 2" xfId="973" xr:uid="{00000000-0005-0000-0000-0000C9030000}"/>
    <cellStyle name="Calc 2 2 2 3" xfId="974" xr:uid="{00000000-0005-0000-0000-0000CA030000}"/>
    <cellStyle name="Calc 2 2 2 4" xfId="975" xr:uid="{00000000-0005-0000-0000-0000CB030000}"/>
    <cellStyle name="Calc 2 2 2 5" xfId="976" xr:uid="{00000000-0005-0000-0000-0000CC030000}"/>
    <cellStyle name="Calc 2 2 3" xfId="977" xr:uid="{00000000-0005-0000-0000-0000CD030000}"/>
    <cellStyle name="Calc 2 2 3 2" xfId="978" xr:uid="{00000000-0005-0000-0000-0000CE030000}"/>
    <cellStyle name="Calc 2 2 3 3" xfId="979" xr:uid="{00000000-0005-0000-0000-0000CF030000}"/>
    <cellStyle name="Calc 2 2 3 4" xfId="980" xr:uid="{00000000-0005-0000-0000-0000D0030000}"/>
    <cellStyle name="Calc 2 2 3 5" xfId="981" xr:uid="{00000000-0005-0000-0000-0000D1030000}"/>
    <cellStyle name="Calc 2 2 4" xfId="982" xr:uid="{00000000-0005-0000-0000-0000D2030000}"/>
    <cellStyle name="Calc 2 2 4 2" xfId="983" xr:uid="{00000000-0005-0000-0000-0000D3030000}"/>
    <cellStyle name="Calc 2 2 4 3" xfId="984" xr:uid="{00000000-0005-0000-0000-0000D4030000}"/>
    <cellStyle name="Calc 2 2 4 4" xfId="985" xr:uid="{00000000-0005-0000-0000-0000D5030000}"/>
    <cellStyle name="Calc 2 2 4 5" xfId="986" xr:uid="{00000000-0005-0000-0000-0000D6030000}"/>
    <cellStyle name="Calc 2 2 5" xfId="987" xr:uid="{00000000-0005-0000-0000-0000D7030000}"/>
    <cellStyle name="Calc 2 2 6" xfId="988" xr:uid="{00000000-0005-0000-0000-0000D8030000}"/>
    <cellStyle name="Calc 2 2 7" xfId="989" xr:uid="{00000000-0005-0000-0000-0000D9030000}"/>
    <cellStyle name="Calc 2 2 8" xfId="990" xr:uid="{00000000-0005-0000-0000-0000DA030000}"/>
    <cellStyle name="Calc 2 2_DIMENSIONAMENTO-PMSB" xfId="991" xr:uid="{00000000-0005-0000-0000-0000DB030000}"/>
    <cellStyle name="Calc 2 3" xfId="992" xr:uid="{00000000-0005-0000-0000-0000DC030000}"/>
    <cellStyle name="Calc 2 3 2" xfId="993" xr:uid="{00000000-0005-0000-0000-0000DD030000}"/>
    <cellStyle name="Calc 2 3 3" xfId="994" xr:uid="{00000000-0005-0000-0000-0000DE030000}"/>
    <cellStyle name="Calc 2 3 4" xfId="995" xr:uid="{00000000-0005-0000-0000-0000DF030000}"/>
    <cellStyle name="Calc 2 3 5" xfId="996" xr:uid="{00000000-0005-0000-0000-0000E0030000}"/>
    <cellStyle name="Calc 2 4" xfId="997" xr:uid="{00000000-0005-0000-0000-0000E1030000}"/>
    <cellStyle name="Calc 2 4 2" xfId="998" xr:uid="{00000000-0005-0000-0000-0000E2030000}"/>
    <cellStyle name="Calc 2 4 3" xfId="999" xr:uid="{00000000-0005-0000-0000-0000E3030000}"/>
    <cellStyle name="Calc 2 4 4" xfId="1000" xr:uid="{00000000-0005-0000-0000-0000E4030000}"/>
    <cellStyle name="Calc 2 4 5" xfId="1001" xr:uid="{00000000-0005-0000-0000-0000E5030000}"/>
    <cellStyle name="Calc 2 5" xfId="1002" xr:uid="{00000000-0005-0000-0000-0000E6030000}"/>
    <cellStyle name="Calc 2 5 2" xfId="1003" xr:uid="{00000000-0005-0000-0000-0000E7030000}"/>
    <cellStyle name="Calc 2 5 3" xfId="1004" xr:uid="{00000000-0005-0000-0000-0000E8030000}"/>
    <cellStyle name="Calc 2 5 4" xfId="1005" xr:uid="{00000000-0005-0000-0000-0000E9030000}"/>
    <cellStyle name="Calc 2 5 5" xfId="1006" xr:uid="{00000000-0005-0000-0000-0000EA030000}"/>
    <cellStyle name="Calc 2 6" xfId="1007" xr:uid="{00000000-0005-0000-0000-0000EB030000}"/>
    <cellStyle name="Calc 2 7" xfId="1008" xr:uid="{00000000-0005-0000-0000-0000EC030000}"/>
    <cellStyle name="Calc 2 8" xfId="1009" xr:uid="{00000000-0005-0000-0000-0000ED030000}"/>
    <cellStyle name="Calc 2 9" xfId="1010" xr:uid="{00000000-0005-0000-0000-0000EE030000}"/>
    <cellStyle name="Calc 2_DIMENSIONAMENTO-PMSB" xfId="1011" xr:uid="{00000000-0005-0000-0000-0000EF030000}"/>
    <cellStyle name="Calc 3" xfId="1012" xr:uid="{00000000-0005-0000-0000-0000F0030000}"/>
    <cellStyle name="Calc 3 2" xfId="1013" xr:uid="{00000000-0005-0000-0000-0000F1030000}"/>
    <cellStyle name="Calc 3 2 2" xfId="1014" xr:uid="{00000000-0005-0000-0000-0000F2030000}"/>
    <cellStyle name="Calc 3 2 3" xfId="1015" xr:uid="{00000000-0005-0000-0000-0000F3030000}"/>
    <cellStyle name="Calc 3 2 4" xfId="1016" xr:uid="{00000000-0005-0000-0000-0000F4030000}"/>
    <cellStyle name="Calc 3 2 5" xfId="1017" xr:uid="{00000000-0005-0000-0000-0000F5030000}"/>
    <cellStyle name="Calc 3 3" xfId="1018" xr:uid="{00000000-0005-0000-0000-0000F6030000}"/>
    <cellStyle name="Calc 3 3 2" xfId="1019" xr:uid="{00000000-0005-0000-0000-0000F7030000}"/>
    <cellStyle name="Calc 3 3 3" xfId="1020" xr:uid="{00000000-0005-0000-0000-0000F8030000}"/>
    <cellStyle name="Calc 3 3 4" xfId="1021" xr:uid="{00000000-0005-0000-0000-0000F9030000}"/>
    <cellStyle name="Calc 3 3 5" xfId="1022" xr:uid="{00000000-0005-0000-0000-0000FA030000}"/>
    <cellStyle name="Calc 3 4" xfId="1023" xr:uid="{00000000-0005-0000-0000-0000FB030000}"/>
    <cellStyle name="Calc 3 4 2" xfId="1024" xr:uid="{00000000-0005-0000-0000-0000FC030000}"/>
    <cellStyle name="Calc 3 4 3" xfId="1025" xr:uid="{00000000-0005-0000-0000-0000FD030000}"/>
    <cellStyle name="Calc 3 4 4" xfId="1026" xr:uid="{00000000-0005-0000-0000-0000FE030000}"/>
    <cellStyle name="Calc 3 4 5" xfId="1027" xr:uid="{00000000-0005-0000-0000-0000FF030000}"/>
    <cellStyle name="Calc 3 5" xfId="1028" xr:uid="{00000000-0005-0000-0000-000000040000}"/>
    <cellStyle name="Calc 3 6" xfId="1029" xr:uid="{00000000-0005-0000-0000-000001040000}"/>
    <cellStyle name="Calc 3 7" xfId="1030" xr:uid="{00000000-0005-0000-0000-000002040000}"/>
    <cellStyle name="Calc 3 8" xfId="1031" xr:uid="{00000000-0005-0000-0000-000003040000}"/>
    <cellStyle name="Calc 3_DIMENSIONAMENTO-PMSB" xfId="1032" xr:uid="{00000000-0005-0000-0000-000004040000}"/>
    <cellStyle name="Calc 4" xfId="1033" xr:uid="{00000000-0005-0000-0000-000005040000}"/>
    <cellStyle name="Calc 4 2" xfId="1034" xr:uid="{00000000-0005-0000-0000-000006040000}"/>
    <cellStyle name="Calc 4 3" xfId="1035" xr:uid="{00000000-0005-0000-0000-000007040000}"/>
    <cellStyle name="Calc 4 4" xfId="1036" xr:uid="{00000000-0005-0000-0000-000008040000}"/>
    <cellStyle name="Calc 4 5" xfId="1037" xr:uid="{00000000-0005-0000-0000-000009040000}"/>
    <cellStyle name="Calc 5" xfId="1038" xr:uid="{00000000-0005-0000-0000-00000A040000}"/>
    <cellStyle name="Calc 5 2" xfId="1039" xr:uid="{00000000-0005-0000-0000-00000B040000}"/>
    <cellStyle name="Calc 5 3" xfId="1040" xr:uid="{00000000-0005-0000-0000-00000C040000}"/>
    <cellStyle name="Calc 5 4" xfId="1041" xr:uid="{00000000-0005-0000-0000-00000D040000}"/>
    <cellStyle name="Calc 5 5" xfId="1042" xr:uid="{00000000-0005-0000-0000-00000E040000}"/>
    <cellStyle name="Calc 6" xfId="1043" xr:uid="{00000000-0005-0000-0000-00000F040000}"/>
    <cellStyle name="Calc 6 2" xfId="1044" xr:uid="{00000000-0005-0000-0000-000010040000}"/>
    <cellStyle name="Calc 6 3" xfId="1045" xr:uid="{00000000-0005-0000-0000-000011040000}"/>
    <cellStyle name="Calc 6 4" xfId="1046" xr:uid="{00000000-0005-0000-0000-000012040000}"/>
    <cellStyle name="Calc 6 5" xfId="1047" xr:uid="{00000000-0005-0000-0000-000013040000}"/>
    <cellStyle name="Calc 7" xfId="1048" xr:uid="{00000000-0005-0000-0000-000014040000}"/>
    <cellStyle name="Calc 7 2" xfId="1049" xr:uid="{00000000-0005-0000-0000-000015040000}"/>
    <cellStyle name="Calc 8" xfId="1050" xr:uid="{00000000-0005-0000-0000-000016040000}"/>
    <cellStyle name="Calc 9" xfId="1051" xr:uid="{00000000-0005-0000-0000-000017040000}"/>
    <cellStyle name="CALC Amount" xfId="1052" xr:uid="{00000000-0005-0000-0000-000018040000}"/>
    <cellStyle name="Calc Currency (0)" xfId="1053" xr:uid="{00000000-0005-0000-0000-000019040000}"/>
    <cellStyle name="Calc Currency (2)" xfId="1054" xr:uid="{00000000-0005-0000-0000-00001A040000}"/>
    <cellStyle name="Calc Percent (0)" xfId="1055" xr:uid="{00000000-0005-0000-0000-00001B040000}"/>
    <cellStyle name="Calc Percent (1)" xfId="1056" xr:uid="{00000000-0005-0000-0000-00001C040000}"/>
    <cellStyle name="Calc Percent (2)" xfId="1057" xr:uid="{00000000-0005-0000-0000-00001D040000}"/>
    <cellStyle name="Calc Units (0)" xfId="1058" xr:uid="{00000000-0005-0000-0000-00001E040000}"/>
    <cellStyle name="Calc Units (1)" xfId="1059" xr:uid="{00000000-0005-0000-0000-00001F040000}"/>
    <cellStyle name="Calc Units (2)" xfId="1060" xr:uid="{00000000-0005-0000-0000-000020040000}"/>
    <cellStyle name="Calc_DIMENSIONAMENTO-PMSB" xfId="1061" xr:uid="{00000000-0005-0000-0000-000021040000}"/>
    <cellStyle name="Calcs" xfId="1062" xr:uid="{00000000-0005-0000-0000-000022040000}"/>
    <cellStyle name="Calculation" xfId="1063" xr:uid="{00000000-0005-0000-0000-000023040000}"/>
    <cellStyle name="Calculation 10" xfId="1064" xr:uid="{00000000-0005-0000-0000-000024040000}"/>
    <cellStyle name="Calculation 10 2" xfId="1065" xr:uid="{00000000-0005-0000-0000-000025040000}"/>
    <cellStyle name="Calculation 10 3" xfId="1066" xr:uid="{00000000-0005-0000-0000-000026040000}"/>
    <cellStyle name="Calculation 10 4" xfId="1067" xr:uid="{00000000-0005-0000-0000-000027040000}"/>
    <cellStyle name="Calculation 11" xfId="1068" xr:uid="{00000000-0005-0000-0000-000028040000}"/>
    <cellStyle name="Calculation 11 2" xfId="1069" xr:uid="{00000000-0005-0000-0000-000029040000}"/>
    <cellStyle name="Calculation 11 3" xfId="1070" xr:uid="{00000000-0005-0000-0000-00002A040000}"/>
    <cellStyle name="Calculation 11 4" xfId="1071" xr:uid="{00000000-0005-0000-0000-00002B040000}"/>
    <cellStyle name="Calculation 12" xfId="1072" xr:uid="{00000000-0005-0000-0000-00002C040000}"/>
    <cellStyle name="Calculation 12 2" xfId="1073" xr:uid="{00000000-0005-0000-0000-00002D040000}"/>
    <cellStyle name="Calculation 12 3" xfId="1074" xr:uid="{00000000-0005-0000-0000-00002E040000}"/>
    <cellStyle name="Calculation 12 4" xfId="1075" xr:uid="{00000000-0005-0000-0000-00002F040000}"/>
    <cellStyle name="Calculation 13" xfId="1076" xr:uid="{00000000-0005-0000-0000-000030040000}"/>
    <cellStyle name="Calculation 14" xfId="1077" xr:uid="{00000000-0005-0000-0000-000031040000}"/>
    <cellStyle name="Calculation 15" xfId="1078" xr:uid="{00000000-0005-0000-0000-000032040000}"/>
    <cellStyle name="Calculation 2" xfId="1079" xr:uid="{00000000-0005-0000-0000-000033040000}"/>
    <cellStyle name="Calculation 2 2" xfId="1080" xr:uid="{00000000-0005-0000-0000-000034040000}"/>
    <cellStyle name="Calculation 2 2 2" xfId="1081" xr:uid="{00000000-0005-0000-0000-000035040000}"/>
    <cellStyle name="Calculation 2 2 2 2" xfId="1082" xr:uid="{00000000-0005-0000-0000-000036040000}"/>
    <cellStyle name="Calculation 2 2 2 2 2" xfId="1083" xr:uid="{00000000-0005-0000-0000-000037040000}"/>
    <cellStyle name="Calculation 2 2 2 2 3" xfId="1084" xr:uid="{00000000-0005-0000-0000-000038040000}"/>
    <cellStyle name="Calculation 2 2 2 2 4" xfId="1085" xr:uid="{00000000-0005-0000-0000-000039040000}"/>
    <cellStyle name="Calculation 2 2 2 3" xfId="1086" xr:uid="{00000000-0005-0000-0000-00003A040000}"/>
    <cellStyle name="Calculation 2 2 2 3 2" xfId="1087" xr:uid="{00000000-0005-0000-0000-00003B040000}"/>
    <cellStyle name="Calculation 2 2 2 3 3" xfId="1088" xr:uid="{00000000-0005-0000-0000-00003C040000}"/>
    <cellStyle name="Calculation 2 2 2 3 4" xfId="1089" xr:uid="{00000000-0005-0000-0000-00003D040000}"/>
    <cellStyle name="Calculation 2 2 2 4" xfId="1090" xr:uid="{00000000-0005-0000-0000-00003E040000}"/>
    <cellStyle name="Calculation 2 2 2 5" xfId="1091" xr:uid="{00000000-0005-0000-0000-00003F040000}"/>
    <cellStyle name="Calculation 2 2 2 6" xfId="1092" xr:uid="{00000000-0005-0000-0000-000040040000}"/>
    <cellStyle name="Calculation 2 2 2_DIMENSIONAMENTO-PMSB" xfId="1093" xr:uid="{00000000-0005-0000-0000-000041040000}"/>
    <cellStyle name="Calculation 2 2 3" xfId="1094" xr:uid="{00000000-0005-0000-0000-000042040000}"/>
    <cellStyle name="Calculation 2 2 3 2" xfId="1095" xr:uid="{00000000-0005-0000-0000-000043040000}"/>
    <cellStyle name="Calculation 2 2 3 2 2" xfId="1096" xr:uid="{00000000-0005-0000-0000-000044040000}"/>
    <cellStyle name="Calculation 2 2 3 2 3" xfId="1097" xr:uid="{00000000-0005-0000-0000-000045040000}"/>
    <cellStyle name="Calculation 2 2 3 2 4" xfId="1098" xr:uid="{00000000-0005-0000-0000-000046040000}"/>
    <cellStyle name="Calculation 2 2 3 3" xfId="1099" xr:uid="{00000000-0005-0000-0000-000047040000}"/>
    <cellStyle name="Calculation 2 2 3 4" xfId="1100" xr:uid="{00000000-0005-0000-0000-000048040000}"/>
    <cellStyle name="Calculation 2 2 3 5" xfId="1101" xr:uid="{00000000-0005-0000-0000-000049040000}"/>
    <cellStyle name="Calculation 2 2 3_DIMENSIONAMENTO-PMSB" xfId="1102" xr:uid="{00000000-0005-0000-0000-00004A040000}"/>
    <cellStyle name="Calculation 2 2 4" xfId="1103" xr:uid="{00000000-0005-0000-0000-00004B040000}"/>
    <cellStyle name="Calculation 2 2 4 2" xfId="1104" xr:uid="{00000000-0005-0000-0000-00004C040000}"/>
    <cellStyle name="Calculation 2 2 4 3" xfId="1105" xr:uid="{00000000-0005-0000-0000-00004D040000}"/>
    <cellStyle name="Calculation 2 2 4 4" xfId="1106" xr:uid="{00000000-0005-0000-0000-00004E040000}"/>
    <cellStyle name="Calculation 2 2 4 5" xfId="1107" xr:uid="{00000000-0005-0000-0000-00004F040000}"/>
    <cellStyle name="Calculation 2 2 5" xfId="1108" xr:uid="{00000000-0005-0000-0000-000050040000}"/>
    <cellStyle name="Calculation 2 2 6" xfId="1109" xr:uid="{00000000-0005-0000-0000-000051040000}"/>
    <cellStyle name="Calculation 2 2 7" xfId="1110" xr:uid="{00000000-0005-0000-0000-000052040000}"/>
    <cellStyle name="Calculation 2 2 8" xfId="1111" xr:uid="{00000000-0005-0000-0000-000053040000}"/>
    <cellStyle name="Calculation 2 2_DIMENSIONAMENTO-PMSB" xfId="1112" xr:uid="{00000000-0005-0000-0000-000054040000}"/>
    <cellStyle name="Calculation 2 3" xfId="1113" xr:uid="{00000000-0005-0000-0000-000055040000}"/>
    <cellStyle name="Calculation 2 3 2" xfId="1114" xr:uid="{00000000-0005-0000-0000-000056040000}"/>
    <cellStyle name="Calculation 2 3 2 2" xfId="1115" xr:uid="{00000000-0005-0000-0000-000057040000}"/>
    <cellStyle name="Calculation 2 3 2 3" xfId="1116" xr:uid="{00000000-0005-0000-0000-000058040000}"/>
    <cellStyle name="Calculation 2 3 2 4" xfId="1117" xr:uid="{00000000-0005-0000-0000-000059040000}"/>
    <cellStyle name="Calculation 2 3 3" xfId="1118" xr:uid="{00000000-0005-0000-0000-00005A040000}"/>
    <cellStyle name="Calculation 2 3 3 2" xfId="1119" xr:uid="{00000000-0005-0000-0000-00005B040000}"/>
    <cellStyle name="Calculation 2 3 3 3" xfId="1120" xr:uid="{00000000-0005-0000-0000-00005C040000}"/>
    <cellStyle name="Calculation 2 3 3 4" xfId="1121" xr:uid="{00000000-0005-0000-0000-00005D040000}"/>
    <cellStyle name="Calculation 2 3 4" xfId="1122" xr:uid="{00000000-0005-0000-0000-00005E040000}"/>
    <cellStyle name="Calculation 2 3 5" xfId="1123" xr:uid="{00000000-0005-0000-0000-00005F040000}"/>
    <cellStyle name="Calculation 2 3 6" xfId="1124" xr:uid="{00000000-0005-0000-0000-000060040000}"/>
    <cellStyle name="Calculation 2 3_DIMENSIONAMENTO-PMSB" xfId="1125" xr:uid="{00000000-0005-0000-0000-000061040000}"/>
    <cellStyle name="Calculation 2 4" xfId="1126" xr:uid="{00000000-0005-0000-0000-000062040000}"/>
    <cellStyle name="Calculation 2 4 2" xfId="1127" xr:uid="{00000000-0005-0000-0000-000063040000}"/>
    <cellStyle name="Calculation 2 4 2 2" xfId="1128" xr:uid="{00000000-0005-0000-0000-000064040000}"/>
    <cellStyle name="Calculation 2 4 2 3" xfId="1129" xr:uid="{00000000-0005-0000-0000-000065040000}"/>
    <cellStyle name="Calculation 2 4 2 4" xfId="1130" xr:uid="{00000000-0005-0000-0000-000066040000}"/>
    <cellStyle name="Calculation 2 4 3" xfId="1131" xr:uid="{00000000-0005-0000-0000-000067040000}"/>
    <cellStyle name="Calculation 2 4 4" xfId="1132" xr:uid="{00000000-0005-0000-0000-000068040000}"/>
    <cellStyle name="Calculation 2 4 5" xfId="1133" xr:uid="{00000000-0005-0000-0000-000069040000}"/>
    <cellStyle name="Calculation 2 4_DIMENSIONAMENTO-PMSB" xfId="1134" xr:uid="{00000000-0005-0000-0000-00006A040000}"/>
    <cellStyle name="Calculation 2 5" xfId="1135" xr:uid="{00000000-0005-0000-0000-00006B040000}"/>
    <cellStyle name="Calculation 2 5 2" xfId="1136" xr:uid="{00000000-0005-0000-0000-00006C040000}"/>
    <cellStyle name="Calculation 2 5 3" xfId="1137" xr:uid="{00000000-0005-0000-0000-00006D040000}"/>
    <cellStyle name="Calculation 2 5 4" xfId="1138" xr:uid="{00000000-0005-0000-0000-00006E040000}"/>
    <cellStyle name="Calculation 2 5 5" xfId="1139" xr:uid="{00000000-0005-0000-0000-00006F040000}"/>
    <cellStyle name="Calculation 2 6" xfId="1140" xr:uid="{00000000-0005-0000-0000-000070040000}"/>
    <cellStyle name="Calculation 2 7" xfId="1141" xr:uid="{00000000-0005-0000-0000-000071040000}"/>
    <cellStyle name="Calculation 2 8" xfId="1142" xr:uid="{00000000-0005-0000-0000-000072040000}"/>
    <cellStyle name="Calculation 2 9" xfId="1143" xr:uid="{00000000-0005-0000-0000-000073040000}"/>
    <cellStyle name="Calculation 2_DIMENSIONAMENTO-PMSB" xfId="1144" xr:uid="{00000000-0005-0000-0000-000074040000}"/>
    <cellStyle name="Calculation 3" xfId="1145" xr:uid="{00000000-0005-0000-0000-000075040000}"/>
    <cellStyle name="Calculation 3 2" xfId="1146" xr:uid="{00000000-0005-0000-0000-000076040000}"/>
    <cellStyle name="Calculation 3 2 2" xfId="1147" xr:uid="{00000000-0005-0000-0000-000077040000}"/>
    <cellStyle name="Calculation 3 2 2 2" xfId="1148" xr:uid="{00000000-0005-0000-0000-000078040000}"/>
    <cellStyle name="Calculation 3 2 2 3" xfId="1149" xr:uid="{00000000-0005-0000-0000-000079040000}"/>
    <cellStyle name="Calculation 3 2 2 4" xfId="1150" xr:uid="{00000000-0005-0000-0000-00007A040000}"/>
    <cellStyle name="Calculation 3 2 3" xfId="1151" xr:uid="{00000000-0005-0000-0000-00007B040000}"/>
    <cellStyle name="Calculation 3 2 3 2" xfId="1152" xr:uid="{00000000-0005-0000-0000-00007C040000}"/>
    <cellStyle name="Calculation 3 2 3 3" xfId="1153" xr:uid="{00000000-0005-0000-0000-00007D040000}"/>
    <cellStyle name="Calculation 3 2 3 4" xfId="1154" xr:uid="{00000000-0005-0000-0000-00007E040000}"/>
    <cellStyle name="Calculation 3 2 4" xfId="1155" xr:uid="{00000000-0005-0000-0000-00007F040000}"/>
    <cellStyle name="Calculation 3 2 5" xfId="1156" xr:uid="{00000000-0005-0000-0000-000080040000}"/>
    <cellStyle name="Calculation 3 2 6" xfId="1157" xr:uid="{00000000-0005-0000-0000-000081040000}"/>
    <cellStyle name="Calculation 3 2_DIMENSIONAMENTO-PMSB" xfId="1158" xr:uid="{00000000-0005-0000-0000-000082040000}"/>
    <cellStyle name="Calculation 3 3" xfId="1159" xr:uid="{00000000-0005-0000-0000-000083040000}"/>
    <cellStyle name="Calculation 3 3 2" xfId="1160" xr:uid="{00000000-0005-0000-0000-000084040000}"/>
    <cellStyle name="Calculation 3 3 2 2" xfId="1161" xr:uid="{00000000-0005-0000-0000-000085040000}"/>
    <cellStyle name="Calculation 3 3 2 3" xfId="1162" xr:uid="{00000000-0005-0000-0000-000086040000}"/>
    <cellStyle name="Calculation 3 3 2 4" xfId="1163" xr:uid="{00000000-0005-0000-0000-000087040000}"/>
    <cellStyle name="Calculation 3 3 3" xfId="1164" xr:uid="{00000000-0005-0000-0000-000088040000}"/>
    <cellStyle name="Calculation 3 3 4" xfId="1165" xr:uid="{00000000-0005-0000-0000-000089040000}"/>
    <cellStyle name="Calculation 3 3 5" xfId="1166" xr:uid="{00000000-0005-0000-0000-00008A040000}"/>
    <cellStyle name="Calculation 3 3_DIMENSIONAMENTO-PMSB" xfId="1167" xr:uid="{00000000-0005-0000-0000-00008B040000}"/>
    <cellStyle name="Calculation 3 4" xfId="1168" xr:uid="{00000000-0005-0000-0000-00008C040000}"/>
    <cellStyle name="Calculation 3 4 2" xfId="1169" xr:uid="{00000000-0005-0000-0000-00008D040000}"/>
    <cellStyle name="Calculation 3 4 3" xfId="1170" xr:uid="{00000000-0005-0000-0000-00008E040000}"/>
    <cellStyle name="Calculation 3 4 4" xfId="1171" xr:uid="{00000000-0005-0000-0000-00008F040000}"/>
    <cellStyle name="Calculation 3 4 5" xfId="1172" xr:uid="{00000000-0005-0000-0000-000090040000}"/>
    <cellStyle name="Calculation 3 5" xfId="1173" xr:uid="{00000000-0005-0000-0000-000091040000}"/>
    <cellStyle name="Calculation 3 6" xfId="1174" xr:uid="{00000000-0005-0000-0000-000092040000}"/>
    <cellStyle name="Calculation 3 7" xfId="1175" xr:uid="{00000000-0005-0000-0000-000093040000}"/>
    <cellStyle name="Calculation 3 8" xfId="1176" xr:uid="{00000000-0005-0000-0000-000094040000}"/>
    <cellStyle name="Calculation 3_DIMENSIONAMENTO-PMSB" xfId="1177" xr:uid="{00000000-0005-0000-0000-000095040000}"/>
    <cellStyle name="Calculation 4" xfId="1178" xr:uid="{00000000-0005-0000-0000-000096040000}"/>
    <cellStyle name="Calculation 4 2" xfId="1179" xr:uid="{00000000-0005-0000-0000-000097040000}"/>
    <cellStyle name="Calculation 4 2 2" xfId="1180" xr:uid="{00000000-0005-0000-0000-000098040000}"/>
    <cellStyle name="Calculation 4 2 3" xfId="1181" xr:uid="{00000000-0005-0000-0000-000099040000}"/>
    <cellStyle name="Calculation 4 2 4" xfId="1182" xr:uid="{00000000-0005-0000-0000-00009A040000}"/>
    <cellStyle name="Calculation 4 3" xfId="1183" xr:uid="{00000000-0005-0000-0000-00009B040000}"/>
    <cellStyle name="Calculation 4 3 2" xfId="1184" xr:uid="{00000000-0005-0000-0000-00009C040000}"/>
    <cellStyle name="Calculation 4 3 3" xfId="1185" xr:uid="{00000000-0005-0000-0000-00009D040000}"/>
    <cellStyle name="Calculation 4 3 4" xfId="1186" xr:uid="{00000000-0005-0000-0000-00009E040000}"/>
    <cellStyle name="Calculation 4 4" xfId="1187" xr:uid="{00000000-0005-0000-0000-00009F040000}"/>
    <cellStyle name="Calculation 4 5" xfId="1188" xr:uid="{00000000-0005-0000-0000-0000A0040000}"/>
    <cellStyle name="Calculation 4 6" xfId="1189" xr:uid="{00000000-0005-0000-0000-0000A1040000}"/>
    <cellStyle name="Calculation 4_DIMENSIONAMENTO-PMSB" xfId="1190" xr:uid="{00000000-0005-0000-0000-0000A2040000}"/>
    <cellStyle name="Calculation 5" xfId="1191" xr:uid="{00000000-0005-0000-0000-0000A3040000}"/>
    <cellStyle name="Calculation 5 2" xfId="1192" xr:uid="{00000000-0005-0000-0000-0000A4040000}"/>
    <cellStyle name="Calculation 5 2 2" xfId="1193" xr:uid="{00000000-0005-0000-0000-0000A5040000}"/>
    <cellStyle name="Calculation 5 2 3" xfId="1194" xr:uid="{00000000-0005-0000-0000-0000A6040000}"/>
    <cellStyle name="Calculation 5 2 4" xfId="1195" xr:uid="{00000000-0005-0000-0000-0000A7040000}"/>
    <cellStyle name="Calculation 5 3" xfId="1196" xr:uid="{00000000-0005-0000-0000-0000A8040000}"/>
    <cellStyle name="Calculation 5 4" xfId="1197" xr:uid="{00000000-0005-0000-0000-0000A9040000}"/>
    <cellStyle name="Calculation 5 5" xfId="1198" xr:uid="{00000000-0005-0000-0000-0000AA040000}"/>
    <cellStyle name="Calculation 5_DIMENSIONAMENTO-PMSB" xfId="1199" xr:uid="{00000000-0005-0000-0000-0000AB040000}"/>
    <cellStyle name="Calculation 6" xfId="1200" xr:uid="{00000000-0005-0000-0000-0000AC040000}"/>
    <cellStyle name="Calculation 6 2" xfId="1201" xr:uid="{00000000-0005-0000-0000-0000AD040000}"/>
    <cellStyle name="Calculation 6 3" xfId="1202" xr:uid="{00000000-0005-0000-0000-0000AE040000}"/>
    <cellStyle name="Calculation 6 4" xfId="1203" xr:uid="{00000000-0005-0000-0000-0000AF040000}"/>
    <cellStyle name="Calculation 6 5" xfId="1204" xr:uid="{00000000-0005-0000-0000-0000B0040000}"/>
    <cellStyle name="Calculation 7" xfId="1205" xr:uid="{00000000-0005-0000-0000-0000B1040000}"/>
    <cellStyle name="Calculation 7 2" xfId="1206" xr:uid="{00000000-0005-0000-0000-0000B2040000}"/>
    <cellStyle name="Calculation 7 3" xfId="1207" xr:uid="{00000000-0005-0000-0000-0000B3040000}"/>
    <cellStyle name="Calculation 7 4" xfId="1208" xr:uid="{00000000-0005-0000-0000-0000B4040000}"/>
    <cellStyle name="Calculation 8" xfId="1209" xr:uid="{00000000-0005-0000-0000-0000B5040000}"/>
    <cellStyle name="Calculation 8 2" xfId="1210" xr:uid="{00000000-0005-0000-0000-0000B6040000}"/>
    <cellStyle name="Calculation 8 3" xfId="1211" xr:uid="{00000000-0005-0000-0000-0000B7040000}"/>
    <cellStyle name="Calculation 8 4" xfId="1212" xr:uid="{00000000-0005-0000-0000-0000B8040000}"/>
    <cellStyle name="Calculation 9" xfId="1213" xr:uid="{00000000-0005-0000-0000-0000B9040000}"/>
    <cellStyle name="Calculation 9 2" xfId="1214" xr:uid="{00000000-0005-0000-0000-0000BA040000}"/>
    <cellStyle name="Calculation 9 3" xfId="1215" xr:uid="{00000000-0005-0000-0000-0000BB040000}"/>
    <cellStyle name="Calculation 9 4" xfId="1216" xr:uid="{00000000-0005-0000-0000-0000BC040000}"/>
    <cellStyle name="Calculation_Ariquemes" xfId="1217" xr:uid="{00000000-0005-0000-0000-0000BD040000}"/>
    <cellStyle name="Cálculo 2" xfId="1218" xr:uid="{00000000-0005-0000-0000-0000BE040000}"/>
    <cellStyle name="Cálculo 2 2" xfId="1219" xr:uid="{00000000-0005-0000-0000-0000BF040000}"/>
    <cellStyle name="Cálculo 2 2 2" xfId="1220" xr:uid="{00000000-0005-0000-0000-0000C0040000}"/>
    <cellStyle name="Cálculo 2 2 2 2" xfId="1221" xr:uid="{00000000-0005-0000-0000-0000C1040000}"/>
    <cellStyle name="Cálculo 2 2 2 2 2" xfId="1222" xr:uid="{00000000-0005-0000-0000-0000C2040000}"/>
    <cellStyle name="Cálculo 2 2 2 2 3" xfId="1223" xr:uid="{00000000-0005-0000-0000-0000C3040000}"/>
    <cellStyle name="Cálculo 2 2 2 2 4" xfId="1224" xr:uid="{00000000-0005-0000-0000-0000C4040000}"/>
    <cellStyle name="Cálculo 2 2 2 3" xfId="1225" xr:uid="{00000000-0005-0000-0000-0000C5040000}"/>
    <cellStyle name="Cálculo 2 2 2 3 2" xfId="1226" xr:uid="{00000000-0005-0000-0000-0000C6040000}"/>
    <cellStyle name="Cálculo 2 2 2 3 3" xfId="1227" xr:uid="{00000000-0005-0000-0000-0000C7040000}"/>
    <cellStyle name="Cálculo 2 2 2 3 4" xfId="1228" xr:uid="{00000000-0005-0000-0000-0000C8040000}"/>
    <cellStyle name="Cálculo 2 2 2 4" xfId="1229" xr:uid="{00000000-0005-0000-0000-0000C9040000}"/>
    <cellStyle name="Cálculo 2 2 2 5" xfId="1230" xr:uid="{00000000-0005-0000-0000-0000CA040000}"/>
    <cellStyle name="Cálculo 2 2 2 6" xfId="1231" xr:uid="{00000000-0005-0000-0000-0000CB040000}"/>
    <cellStyle name="Cálculo 2 2 2_DIMENSIONAMENTO-PMSB" xfId="1232" xr:uid="{00000000-0005-0000-0000-0000CC040000}"/>
    <cellStyle name="Cálculo 2 2 3" xfId="1233" xr:uid="{00000000-0005-0000-0000-0000CD040000}"/>
    <cellStyle name="Cálculo 2 2 3 2" xfId="1234" xr:uid="{00000000-0005-0000-0000-0000CE040000}"/>
    <cellStyle name="Cálculo 2 2 3 3" xfId="1235" xr:uid="{00000000-0005-0000-0000-0000CF040000}"/>
    <cellStyle name="Cálculo 2 2 3 4" xfId="1236" xr:uid="{00000000-0005-0000-0000-0000D0040000}"/>
    <cellStyle name="Cálculo 2 2 3 5" xfId="1237" xr:uid="{00000000-0005-0000-0000-0000D1040000}"/>
    <cellStyle name="Cálculo 2 2 4" xfId="1238" xr:uid="{00000000-0005-0000-0000-0000D2040000}"/>
    <cellStyle name="Cálculo 2 2 4 2" xfId="1239" xr:uid="{00000000-0005-0000-0000-0000D3040000}"/>
    <cellStyle name="Cálculo 2 2 4 3" xfId="1240" xr:uid="{00000000-0005-0000-0000-0000D4040000}"/>
    <cellStyle name="Cálculo 2 2 4 4" xfId="1241" xr:uid="{00000000-0005-0000-0000-0000D5040000}"/>
    <cellStyle name="Cálculo 2 2 4 5" xfId="1242" xr:uid="{00000000-0005-0000-0000-0000D6040000}"/>
    <cellStyle name="Cálculo 2 2 5" xfId="1243" xr:uid="{00000000-0005-0000-0000-0000D7040000}"/>
    <cellStyle name="Cálculo 2 2 6" xfId="1244" xr:uid="{00000000-0005-0000-0000-0000D8040000}"/>
    <cellStyle name="Cálculo 2 2 7" xfId="1245" xr:uid="{00000000-0005-0000-0000-0000D9040000}"/>
    <cellStyle name="Cálculo 2 2 8" xfId="1246" xr:uid="{00000000-0005-0000-0000-0000DA040000}"/>
    <cellStyle name="Cálculo 2 2_DIMENSIONAMENTO-PMSB" xfId="1247" xr:uid="{00000000-0005-0000-0000-0000DB040000}"/>
    <cellStyle name="Cálculo 2 3" xfId="1248" xr:uid="{00000000-0005-0000-0000-0000DC040000}"/>
    <cellStyle name="Cálculo 2 3 2" xfId="1249" xr:uid="{00000000-0005-0000-0000-0000DD040000}"/>
    <cellStyle name="Cálculo 2 3 2 2" xfId="1250" xr:uid="{00000000-0005-0000-0000-0000DE040000}"/>
    <cellStyle name="Cálculo 2 3 2 3" xfId="1251" xr:uid="{00000000-0005-0000-0000-0000DF040000}"/>
    <cellStyle name="Cálculo 2 3 2 4" xfId="1252" xr:uid="{00000000-0005-0000-0000-0000E0040000}"/>
    <cellStyle name="Cálculo 2 3 3" xfId="1253" xr:uid="{00000000-0005-0000-0000-0000E1040000}"/>
    <cellStyle name="Cálculo 2 3 3 2" xfId="1254" xr:uid="{00000000-0005-0000-0000-0000E2040000}"/>
    <cellStyle name="Cálculo 2 3 3 3" xfId="1255" xr:uid="{00000000-0005-0000-0000-0000E3040000}"/>
    <cellStyle name="Cálculo 2 3 3 4" xfId="1256" xr:uid="{00000000-0005-0000-0000-0000E4040000}"/>
    <cellStyle name="Cálculo 2 3 4" xfId="1257" xr:uid="{00000000-0005-0000-0000-0000E5040000}"/>
    <cellStyle name="Cálculo 2 3 5" xfId="1258" xr:uid="{00000000-0005-0000-0000-0000E6040000}"/>
    <cellStyle name="Cálculo 2 3 6" xfId="1259" xr:uid="{00000000-0005-0000-0000-0000E7040000}"/>
    <cellStyle name="Cálculo 2 3_DIMENSIONAMENTO-PMSB" xfId="1260" xr:uid="{00000000-0005-0000-0000-0000E8040000}"/>
    <cellStyle name="Cálculo 2 4" xfId="1261" xr:uid="{00000000-0005-0000-0000-0000E9040000}"/>
    <cellStyle name="Cálculo 2 4 2" xfId="1262" xr:uid="{00000000-0005-0000-0000-0000EA040000}"/>
    <cellStyle name="Cálculo 2 4 3" xfId="1263" xr:uid="{00000000-0005-0000-0000-0000EB040000}"/>
    <cellStyle name="Cálculo 2 4 4" xfId="1264" xr:uid="{00000000-0005-0000-0000-0000EC040000}"/>
    <cellStyle name="Cálculo 2 4 5" xfId="1265" xr:uid="{00000000-0005-0000-0000-0000ED040000}"/>
    <cellStyle name="Cálculo 2 5" xfId="1266" xr:uid="{00000000-0005-0000-0000-0000EE040000}"/>
    <cellStyle name="Cálculo 2 5 2" xfId="1267" xr:uid="{00000000-0005-0000-0000-0000EF040000}"/>
    <cellStyle name="Cálculo 2 5 3" xfId="1268" xr:uid="{00000000-0005-0000-0000-0000F0040000}"/>
    <cellStyle name="Cálculo 2 5 4" xfId="1269" xr:uid="{00000000-0005-0000-0000-0000F1040000}"/>
    <cellStyle name="Cálculo 2 5 5" xfId="1270" xr:uid="{00000000-0005-0000-0000-0000F2040000}"/>
    <cellStyle name="Cálculo 2 6" xfId="1271" xr:uid="{00000000-0005-0000-0000-0000F3040000}"/>
    <cellStyle name="Cálculo 2 7" xfId="1272" xr:uid="{00000000-0005-0000-0000-0000F4040000}"/>
    <cellStyle name="Cálculo 2 8" xfId="1273" xr:uid="{00000000-0005-0000-0000-0000F5040000}"/>
    <cellStyle name="Cálculo 2 9" xfId="1274" xr:uid="{00000000-0005-0000-0000-0000F6040000}"/>
    <cellStyle name="Cálculo 2_DIMENSIONAMENTO-PMSB" xfId="1275" xr:uid="{00000000-0005-0000-0000-0000F7040000}"/>
    <cellStyle name="Cancel" xfId="1276" xr:uid="{00000000-0005-0000-0000-0000F8040000}"/>
    <cellStyle name="Cancel 10" xfId="1277" xr:uid="{00000000-0005-0000-0000-0000F9040000}"/>
    <cellStyle name="Cancel 11" xfId="1278" xr:uid="{00000000-0005-0000-0000-0000FA040000}"/>
    <cellStyle name="Cancel 12" xfId="1279" xr:uid="{00000000-0005-0000-0000-0000FB040000}"/>
    <cellStyle name="Cancel 13" xfId="1280" xr:uid="{00000000-0005-0000-0000-0000FC040000}"/>
    <cellStyle name="Cancel 14" xfId="1281" xr:uid="{00000000-0005-0000-0000-0000FD040000}"/>
    <cellStyle name="Cancel 15" xfId="1282" xr:uid="{00000000-0005-0000-0000-0000FE040000}"/>
    <cellStyle name="Cancel 16" xfId="1283" xr:uid="{00000000-0005-0000-0000-0000FF040000}"/>
    <cellStyle name="Cancel 17" xfId="1284" xr:uid="{00000000-0005-0000-0000-000000050000}"/>
    <cellStyle name="Cancel 18" xfId="1285" xr:uid="{00000000-0005-0000-0000-000001050000}"/>
    <cellStyle name="Cancel 19" xfId="1286" xr:uid="{00000000-0005-0000-0000-000002050000}"/>
    <cellStyle name="Cancel 2" xfId="1287" xr:uid="{00000000-0005-0000-0000-000003050000}"/>
    <cellStyle name="Cancel 2 10" xfId="1288" xr:uid="{00000000-0005-0000-0000-000004050000}"/>
    <cellStyle name="Cancel 2 11" xfId="1289" xr:uid="{00000000-0005-0000-0000-000005050000}"/>
    <cellStyle name="Cancel 2 12" xfId="1290" xr:uid="{00000000-0005-0000-0000-000006050000}"/>
    <cellStyle name="Cancel 2 13" xfId="1291" xr:uid="{00000000-0005-0000-0000-000007050000}"/>
    <cellStyle name="Cancel 2 14" xfId="1292" xr:uid="{00000000-0005-0000-0000-000008050000}"/>
    <cellStyle name="Cancel 2 15" xfId="1293" xr:uid="{00000000-0005-0000-0000-000009050000}"/>
    <cellStyle name="Cancel 2 16" xfId="1294" xr:uid="{00000000-0005-0000-0000-00000A050000}"/>
    <cellStyle name="Cancel 2 17" xfId="1295" xr:uid="{00000000-0005-0000-0000-00000B050000}"/>
    <cellStyle name="Cancel 2 18" xfId="1296" xr:uid="{00000000-0005-0000-0000-00000C050000}"/>
    <cellStyle name="Cancel 2 19" xfId="1297" xr:uid="{00000000-0005-0000-0000-00000D050000}"/>
    <cellStyle name="Cancel 2 2" xfId="1298" xr:uid="{00000000-0005-0000-0000-00000E050000}"/>
    <cellStyle name="Cancel 2 2 10" xfId="1299" xr:uid="{00000000-0005-0000-0000-00000F050000}"/>
    <cellStyle name="Cancel 2 2 11" xfId="1300" xr:uid="{00000000-0005-0000-0000-000010050000}"/>
    <cellStyle name="Cancel 2 2 12" xfId="1301" xr:uid="{00000000-0005-0000-0000-000011050000}"/>
    <cellStyle name="Cancel 2 2 13" xfId="1302" xr:uid="{00000000-0005-0000-0000-000012050000}"/>
    <cellStyle name="Cancel 2 2 14" xfId="1303" xr:uid="{00000000-0005-0000-0000-000013050000}"/>
    <cellStyle name="Cancel 2 2 15" xfId="1304" xr:uid="{00000000-0005-0000-0000-000014050000}"/>
    <cellStyle name="Cancel 2 2 16" xfId="1305" xr:uid="{00000000-0005-0000-0000-000015050000}"/>
    <cellStyle name="Cancel 2 2 17" xfId="1306" xr:uid="{00000000-0005-0000-0000-000016050000}"/>
    <cellStyle name="Cancel 2 2 18" xfId="1307" xr:uid="{00000000-0005-0000-0000-000017050000}"/>
    <cellStyle name="Cancel 2 2 19" xfId="1308" xr:uid="{00000000-0005-0000-0000-000018050000}"/>
    <cellStyle name="Cancel 2 2 2" xfId="1309" xr:uid="{00000000-0005-0000-0000-000019050000}"/>
    <cellStyle name="Cancel 2 2 20" xfId="1310" xr:uid="{00000000-0005-0000-0000-00001A050000}"/>
    <cellStyle name="Cancel 2 2 21" xfId="1311" xr:uid="{00000000-0005-0000-0000-00001B050000}"/>
    <cellStyle name="Cancel 2 2 22" xfId="1312" xr:uid="{00000000-0005-0000-0000-00001C050000}"/>
    <cellStyle name="Cancel 2 2 23" xfId="1313" xr:uid="{00000000-0005-0000-0000-00001D050000}"/>
    <cellStyle name="Cancel 2 2 24" xfId="1314" xr:uid="{00000000-0005-0000-0000-00001E050000}"/>
    <cellStyle name="Cancel 2 2 25" xfId="1315" xr:uid="{00000000-0005-0000-0000-00001F050000}"/>
    <cellStyle name="Cancel 2 2 26" xfId="1316" xr:uid="{00000000-0005-0000-0000-000020050000}"/>
    <cellStyle name="Cancel 2 2 27" xfId="1317" xr:uid="{00000000-0005-0000-0000-000021050000}"/>
    <cellStyle name="Cancel 2 2 3" xfId="1318" xr:uid="{00000000-0005-0000-0000-000022050000}"/>
    <cellStyle name="Cancel 2 2 4" xfId="1319" xr:uid="{00000000-0005-0000-0000-000023050000}"/>
    <cellStyle name="Cancel 2 2 5" xfId="1320" xr:uid="{00000000-0005-0000-0000-000024050000}"/>
    <cellStyle name="Cancel 2 2 6" xfId="1321" xr:uid="{00000000-0005-0000-0000-000025050000}"/>
    <cellStyle name="Cancel 2 2 7" xfId="1322" xr:uid="{00000000-0005-0000-0000-000026050000}"/>
    <cellStyle name="Cancel 2 2 8" xfId="1323" xr:uid="{00000000-0005-0000-0000-000027050000}"/>
    <cellStyle name="Cancel 2 2 9" xfId="1324" xr:uid="{00000000-0005-0000-0000-000028050000}"/>
    <cellStyle name="Cancel 2 20" xfId="1325" xr:uid="{00000000-0005-0000-0000-000029050000}"/>
    <cellStyle name="Cancel 2 21" xfId="1326" xr:uid="{00000000-0005-0000-0000-00002A050000}"/>
    <cellStyle name="Cancel 2 22" xfId="1327" xr:uid="{00000000-0005-0000-0000-00002B050000}"/>
    <cellStyle name="Cancel 2 23" xfId="1328" xr:uid="{00000000-0005-0000-0000-00002C050000}"/>
    <cellStyle name="Cancel 2 24" xfId="1329" xr:uid="{00000000-0005-0000-0000-00002D050000}"/>
    <cellStyle name="Cancel 2 25" xfId="1330" xr:uid="{00000000-0005-0000-0000-00002E050000}"/>
    <cellStyle name="Cancel 2 26" xfId="1331" xr:uid="{00000000-0005-0000-0000-00002F050000}"/>
    <cellStyle name="Cancel 2 27" xfId="1332" xr:uid="{00000000-0005-0000-0000-000030050000}"/>
    <cellStyle name="Cancel 2 28" xfId="1333" xr:uid="{00000000-0005-0000-0000-000031050000}"/>
    <cellStyle name="Cancel 2 3" xfId="1334" xr:uid="{00000000-0005-0000-0000-000032050000}"/>
    <cellStyle name="Cancel 2 4" xfId="1335" xr:uid="{00000000-0005-0000-0000-000033050000}"/>
    <cellStyle name="Cancel 2 5" xfId="1336" xr:uid="{00000000-0005-0000-0000-000034050000}"/>
    <cellStyle name="Cancel 2 6" xfId="1337" xr:uid="{00000000-0005-0000-0000-000035050000}"/>
    <cellStyle name="Cancel 2 7" xfId="1338" xr:uid="{00000000-0005-0000-0000-000036050000}"/>
    <cellStyle name="Cancel 2 8" xfId="1339" xr:uid="{00000000-0005-0000-0000-000037050000}"/>
    <cellStyle name="Cancel 2 9" xfId="1340" xr:uid="{00000000-0005-0000-0000-000038050000}"/>
    <cellStyle name="Cancel 20" xfId="1341" xr:uid="{00000000-0005-0000-0000-000039050000}"/>
    <cellStyle name="Cancel 21" xfId="1342" xr:uid="{00000000-0005-0000-0000-00003A050000}"/>
    <cellStyle name="Cancel 22" xfId="1343" xr:uid="{00000000-0005-0000-0000-00003B050000}"/>
    <cellStyle name="Cancel 23" xfId="1344" xr:uid="{00000000-0005-0000-0000-00003C050000}"/>
    <cellStyle name="Cancel 24" xfId="1345" xr:uid="{00000000-0005-0000-0000-00003D050000}"/>
    <cellStyle name="Cancel 25" xfId="1346" xr:uid="{00000000-0005-0000-0000-00003E050000}"/>
    <cellStyle name="Cancel 26" xfId="1347" xr:uid="{00000000-0005-0000-0000-00003F050000}"/>
    <cellStyle name="Cancel 27" xfId="1348" xr:uid="{00000000-0005-0000-0000-000040050000}"/>
    <cellStyle name="Cancel 28" xfId="1349" xr:uid="{00000000-0005-0000-0000-000041050000}"/>
    <cellStyle name="Cancel 29" xfId="1350" xr:uid="{00000000-0005-0000-0000-000042050000}"/>
    <cellStyle name="Cancel 3" xfId="1351" xr:uid="{00000000-0005-0000-0000-000043050000}"/>
    <cellStyle name="Cancel 3 10" xfId="1352" xr:uid="{00000000-0005-0000-0000-000044050000}"/>
    <cellStyle name="Cancel 3 11" xfId="1353" xr:uid="{00000000-0005-0000-0000-000045050000}"/>
    <cellStyle name="Cancel 3 12" xfId="1354" xr:uid="{00000000-0005-0000-0000-000046050000}"/>
    <cellStyle name="Cancel 3 13" xfId="1355" xr:uid="{00000000-0005-0000-0000-000047050000}"/>
    <cellStyle name="Cancel 3 14" xfId="1356" xr:uid="{00000000-0005-0000-0000-000048050000}"/>
    <cellStyle name="Cancel 3 15" xfId="1357" xr:uid="{00000000-0005-0000-0000-000049050000}"/>
    <cellStyle name="Cancel 3 16" xfId="1358" xr:uid="{00000000-0005-0000-0000-00004A050000}"/>
    <cellStyle name="Cancel 3 17" xfId="1359" xr:uid="{00000000-0005-0000-0000-00004B050000}"/>
    <cellStyle name="Cancel 3 18" xfId="1360" xr:uid="{00000000-0005-0000-0000-00004C050000}"/>
    <cellStyle name="Cancel 3 19" xfId="1361" xr:uid="{00000000-0005-0000-0000-00004D050000}"/>
    <cellStyle name="Cancel 3 2" xfId="1362" xr:uid="{00000000-0005-0000-0000-00004E050000}"/>
    <cellStyle name="Cancel 3 20" xfId="1363" xr:uid="{00000000-0005-0000-0000-00004F050000}"/>
    <cellStyle name="Cancel 3 21" xfId="1364" xr:uid="{00000000-0005-0000-0000-000050050000}"/>
    <cellStyle name="Cancel 3 22" xfId="1365" xr:uid="{00000000-0005-0000-0000-000051050000}"/>
    <cellStyle name="Cancel 3 23" xfId="1366" xr:uid="{00000000-0005-0000-0000-000052050000}"/>
    <cellStyle name="Cancel 3 24" xfId="1367" xr:uid="{00000000-0005-0000-0000-000053050000}"/>
    <cellStyle name="Cancel 3 25" xfId="1368" xr:uid="{00000000-0005-0000-0000-000054050000}"/>
    <cellStyle name="Cancel 3 26" xfId="1369" xr:uid="{00000000-0005-0000-0000-000055050000}"/>
    <cellStyle name="Cancel 3 27" xfId="1370" xr:uid="{00000000-0005-0000-0000-000056050000}"/>
    <cellStyle name="Cancel 3 3" xfId="1371" xr:uid="{00000000-0005-0000-0000-000057050000}"/>
    <cellStyle name="Cancel 3 4" xfId="1372" xr:uid="{00000000-0005-0000-0000-000058050000}"/>
    <cellStyle name="Cancel 3 5" xfId="1373" xr:uid="{00000000-0005-0000-0000-000059050000}"/>
    <cellStyle name="Cancel 3 6" xfId="1374" xr:uid="{00000000-0005-0000-0000-00005A050000}"/>
    <cellStyle name="Cancel 3 7" xfId="1375" xr:uid="{00000000-0005-0000-0000-00005B050000}"/>
    <cellStyle name="Cancel 3 8" xfId="1376" xr:uid="{00000000-0005-0000-0000-00005C050000}"/>
    <cellStyle name="Cancel 3 9" xfId="1377" xr:uid="{00000000-0005-0000-0000-00005D050000}"/>
    <cellStyle name="Cancel 4" xfId="1378" xr:uid="{00000000-0005-0000-0000-00005E050000}"/>
    <cellStyle name="Cancel 5" xfId="1379" xr:uid="{00000000-0005-0000-0000-00005F050000}"/>
    <cellStyle name="Cancel 6" xfId="1380" xr:uid="{00000000-0005-0000-0000-000060050000}"/>
    <cellStyle name="Cancel 7" xfId="1381" xr:uid="{00000000-0005-0000-0000-000061050000}"/>
    <cellStyle name="Cancel 8" xfId="1382" xr:uid="{00000000-0005-0000-0000-000062050000}"/>
    <cellStyle name="Cancel 9" xfId="1383" xr:uid="{00000000-0005-0000-0000-000063050000}"/>
    <cellStyle name="Cancel_4. Modelo padrão v1" xfId="1384" xr:uid="{00000000-0005-0000-0000-000064050000}"/>
    <cellStyle name="Case" xfId="1385" xr:uid="{00000000-0005-0000-0000-000065050000}"/>
    <cellStyle name="category" xfId="1386" xr:uid="{00000000-0005-0000-0000-000066050000}"/>
    <cellStyle name="Celda de comprobación" xfId="1387" xr:uid="{00000000-0005-0000-0000-000067050000}"/>
    <cellStyle name="Celda de comprobación 2" xfId="1388" xr:uid="{00000000-0005-0000-0000-000068050000}"/>
    <cellStyle name="Celda vinculada" xfId="1389" xr:uid="{00000000-0005-0000-0000-000069050000}"/>
    <cellStyle name="Celda vinculada 2" xfId="1390" xr:uid="{00000000-0005-0000-0000-00006A050000}"/>
    <cellStyle name="Célula de Verificação 2" xfId="1391" xr:uid="{00000000-0005-0000-0000-00006B050000}"/>
    <cellStyle name="Célula de Verificação 2 2" xfId="1392" xr:uid="{00000000-0005-0000-0000-00006C050000}"/>
    <cellStyle name="Célula de Verificação 2 3" xfId="1393" xr:uid="{00000000-0005-0000-0000-00006D050000}"/>
    <cellStyle name="Célula de Verificação 2 4" xfId="1394" xr:uid="{00000000-0005-0000-0000-00006E050000}"/>
    <cellStyle name="Célula de Verificação 2 5" xfId="1395" xr:uid="{00000000-0005-0000-0000-00006F050000}"/>
    <cellStyle name="Célula Vinculada 2" xfId="1396" xr:uid="{00000000-0005-0000-0000-000070050000}"/>
    <cellStyle name="Célula Vinculada 2 2" xfId="1397" xr:uid="{00000000-0005-0000-0000-000071050000}"/>
    <cellStyle name="Célula Vinculada 2 3" xfId="1398" xr:uid="{00000000-0005-0000-0000-000072050000}"/>
    <cellStyle name="Célula Vinculada 2 4" xfId="1399" xr:uid="{00000000-0005-0000-0000-000073050000}"/>
    <cellStyle name="Célula Vinculada 2 5" xfId="1400" xr:uid="{00000000-0005-0000-0000-000074050000}"/>
    <cellStyle name="Center" xfId="1401" xr:uid="{00000000-0005-0000-0000-000075050000}"/>
    <cellStyle name="Centered Heading" xfId="1402" xr:uid="{00000000-0005-0000-0000-000076050000}"/>
    <cellStyle name="Centrado" xfId="1403" xr:uid="{00000000-0005-0000-0000-000077050000}"/>
    <cellStyle name="Centrado 2" xfId="1404" xr:uid="{00000000-0005-0000-0000-000078050000}"/>
    <cellStyle name="Centrado 3" xfId="1405" xr:uid="{00000000-0005-0000-0000-000079050000}"/>
    <cellStyle name="Centrado 4" xfId="1406" xr:uid="{00000000-0005-0000-0000-00007A050000}"/>
    <cellStyle name="Centrado 5" xfId="1407" xr:uid="{00000000-0005-0000-0000-00007B050000}"/>
    <cellStyle name="Cents" xfId="1408" xr:uid="{00000000-0005-0000-0000-00007C050000}"/>
    <cellStyle name="Cents 2" xfId="1409" xr:uid="{00000000-0005-0000-0000-00007D050000}"/>
    <cellStyle name="Cents 2 2" xfId="1410" xr:uid="{00000000-0005-0000-0000-00007E050000}"/>
    <cellStyle name="Cents 2 2 2" xfId="1411" xr:uid="{00000000-0005-0000-0000-00007F050000}"/>
    <cellStyle name="Cents 2 3" xfId="1412" xr:uid="{00000000-0005-0000-0000-000080050000}"/>
    <cellStyle name="Cents 3" xfId="1413" xr:uid="{00000000-0005-0000-0000-000081050000}"/>
    <cellStyle name="Cents 3 2" xfId="1414" xr:uid="{00000000-0005-0000-0000-000082050000}"/>
    <cellStyle name="Cents 4" xfId="1415" xr:uid="{00000000-0005-0000-0000-000083050000}"/>
    <cellStyle name="Changeable" xfId="1416" xr:uid="{00000000-0005-0000-0000-000084050000}"/>
    <cellStyle name="ChartingText" xfId="1417" xr:uid="{00000000-0005-0000-0000-000085050000}"/>
    <cellStyle name="check" xfId="1418" xr:uid="{00000000-0005-0000-0000-000086050000}"/>
    <cellStyle name="Check Cell" xfId="1419" xr:uid="{00000000-0005-0000-0000-000087050000}"/>
    <cellStyle name="Check Cell 2" xfId="1420" xr:uid="{00000000-0005-0000-0000-000088050000}"/>
    <cellStyle name="Check Cell 2 2" xfId="1421" xr:uid="{00000000-0005-0000-0000-000089050000}"/>
    <cellStyle name="Check Cell 3" xfId="1422" xr:uid="{00000000-0005-0000-0000-00008A050000}"/>
    <cellStyle name="Check Cell 4" xfId="1423" xr:uid="{00000000-0005-0000-0000-00008B050000}"/>
    <cellStyle name="Check Cell 5" xfId="1424" xr:uid="{00000000-0005-0000-0000-00008C050000}"/>
    <cellStyle name="ÇÏÀÌÆÛ¸µÅ©" xfId="1425" xr:uid="{00000000-0005-0000-0000-00008D050000}"/>
    <cellStyle name="CLEAR" xfId="1426" xr:uid="{00000000-0005-0000-0000-00008E050000}"/>
    <cellStyle name="co" xfId="1427" xr:uid="{00000000-0005-0000-0000-00008F050000}"/>
    <cellStyle name="Co. Names" xfId="1428" xr:uid="{00000000-0005-0000-0000-000090050000}"/>
    <cellStyle name="Co. Names - Bold" xfId="1429" xr:uid="{00000000-0005-0000-0000-000091050000}"/>
    <cellStyle name="Co. Names_apoio modelo metalfrio graphs" xfId="1430" xr:uid="{00000000-0005-0000-0000-000092050000}"/>
    <cellStyle name="Code" xfId="1431" xr:uid="{00000000-0005-0000-0000-000093050000}"/>
    <cellStyle name="COL HEADINGS" xfId="1432" xr:uid="{00000000-0005-0000-0000-000094050000}"/>
    <cellStyle name="ColHeading" xfId="1433" xr:uid="{00000000-0005-0000-0000-000095050000}"/>
    <cellStyle name="Colonna 1" xfId="1434" xr:uid="{00000000-0005-0000-0000-000096050000}"/>
    <cellStyle name="Column Headings" xfId="1435" xr:uid="{00000000-0005-0000-0000-000097050000}"/>
    <cellStyle name="Column Headings 2" xfId="1436" xr:uid="{00000000-0005-0000-0000-000098050000}"/>
    <cellStyle name="Column Headings 3" xfId="1437" xr:uid="{00000000-0005-0000-0000-000099050000}"/>
    <cellStyle name="Column Headings 4" xfId="1438" xr:uid="{00000000-0005-0000-0000-00009A050000}"/>
    <cellStyle name="Column Headings 5" xfId="1439" xr:uid="{00000000-0005-0000-0000-00009B050000}"/>
    <cellStyle name="column1" xfId="1440" xr:uid="{00000000-0005-0000-0000-00009C050000}"/>
    <cellStyle name="ColumnHeaderNormal" xfId="1441" xr:uid="{00000000-0005-0000-0000-00009D050000}"/>
    <cellStyle name="coluna total" xfId="1442" xr:uid="{00000000-0005-0000-0000-00009E050000}"/>
    <cellStyle name="coluna total 2" xfId="1443" xr:uid="{00000000-0005-0000-0000-00009F050000}"/>
    <cellStyle name="coluna total 3" xfId="1444" xr:uid="{00000000-0005-0000-0000-0000A0050000}"/>
    <cellStyle name="coluna total 4" xfId="1445" xr:uid="{00000000-0005-0000-0000-0000A1050000}"/>
    <cellStyle name="coluna total 5" xfId="1446" xr:uid="{00000000-0005-0000-0000-0000A2050000}"/>
    <cellStyle name="coluna total_DIMENSIONAMENTO-PMSB" xfId="1447" xr:uid="{00000000-0005-0000-0000-0000A3050000}"/>
    <cellStyle name="Coma0" xfId="1448" xr:uid="{00000000-0005-0000-0000-0000A4050000}"/>
    <cellStyle name="Coma1" xfId="1449" xr:uid="{00000000-0005-0000-0000-0000A5050000}"/>
    <cellStyle name="Comma" xfId="1450" xr:uid="{00000000-0005-0000-0000-0000A6050000}"/>
    <cellStyle name="Comma  - Style1" xfId="1451" xr:uid="{00000000-0005-0000-0000-0000A7050000}"/>
    <cellStyle name="Comma  - Style2" xfId="1452" xr:uid="{00000000-0005-0000-0000-0000A8050000}"/>
    <cellStyle name="Comma  - Style3" xfId="1453" xr:uid="{00000000-0005-0000-0000-0000A9050000}"/>
    <cellStyle name="Comma  - Style4" xfId="1454" xr:uid="{00000000-0005-0000-0000-0000AA050000}"/>
    <cellStyle name="Comma  - Style5" xfId="1455" xr:uid="{00000000-0005-0000-0000-0000AB050000}"/>
    <cellStyle name="Comma  - Style6" xfId="1456" xr:uid="{00000000-0005-0000-0000-0000AC050000}"/>
    <cellStyle name="Comma  - Style7" xfId="1457" xr:uid="{00000000-0005-0000-0000-0000AD050000}"/>
    <cellStyle name="Comma  - Style8" xfId="1458" xr:uid="{00000000-0005-0000-0000-0000AE050000}"/>
    <cellStyle name="Comma (1)" xfId="1459" xr:uid="{00000000-0005-0000-0000-0000AF050000}"/>
    <cellStyle name="Comma [0]" xfId="1460" xr:uid="{00000000-0005-0000-0000-0000B0050000}"/>
    <cellStyle name="Comma [0] 2" xfId="1461" xr:uid="{00000000-0005-0000-0000-0000B1050000}"/>
    <cellStyle name="Comma [0] 2 2" xfId="1462" xr:uid="{00000000-0005-0000-0000-0000B2050000}"/>
    <cellStyle name="Comma [0] 2 3" xfId="1463" xr:uid="{00000000-0005-0000-0000-0000B3050000}"/>
    <cellStyle name="Comma [0] 3" xfId="1464" xr:uid="{00000000-0005-0000-0000-0000B4050000}"/>
    <cellStyle name="Comma [0] 3 2" xfId="1465" xr:uid="{00000000-0005-0000-0000-0000B5050000}"/>
    <cellStyle name="Comma [0] 3 3" xfId="1466" xr:uid="{00000000-0005-0000-0000-0000B6050000}"/>
    <cellStyle name="Comma [0] 4" xfId="1467" xr:uid="{00000000-0005-0000-0000-0000B7050000}"/>
    <cellStyle name="Comma [0] 4 2" xfId="1468" xr:uid="{00000000-0005-0000-0000-0000B8050000}"/>
    <cellStyle name="Comma [0] 5" xfId="1469" xr:uid="{00000000-0005-0000-0000-0000B9050000}"/>
    <cellStyle name="Comma [0] 5 2" xfId="1470" xr:uid="{00000000-0005-0000-0000-0000BA050000}"/>
    <cellStyle name="Comma [0] 6" xfId="1471" xr:uid="{00000000-0005-0000-0000-0000BB050000}"/>
    <cellStyle name="Comma [0] 6 2" xfId="1472" xr:uid="{00000000-0005-0000-0000-0000BC050000}"/>
    <cellStyle name="Comma [0] 7" xfId="1473" xr:uid="{00000000-0005-0000-0000-0000BD050000}"/>
    <cellStyle name="Comma [0] 8" xfId="1474" xr:uid="{00000000-0005-0000-0000-0000BE050000}"/>
    <cellStyle name="Comma [0] 9" xfId="1475" xr:uid="{00000000-0005-0000-0000-0000BF050000}"/>
    <cellStyle name="Comma [0]_aola" xfId="1476" xr:uid="{00000000-0005-0000-0000-0000C0050000}"/>
    <cellStyle name="Comma [00]" xfId="1477" xr:uid="{00000000-0005-0000-0000-0000C1050000}"/>
    <cellStyle name="Comma [1]" xfId="1478" xr:uid="{00000000-0005-0000-0000-0000C2050000}"/>
    <cellStyle name="Comma [2]" xfId="1479" xr:uid="{00000000-0005-0000-0000-0000C3050000}"/>
    <cellStyle name="Comma [3]" xfId="1480" xr:uid="{00000000-0005-0000-0000-0000C4050000}"/>
    <cellStyle name="Comma 0" xfId="1481" xr:uid="{00000000-0005-0000-0000-0000C5050000}"/>
    <cellStyle name="Comma 0*" xfId="1482" xr:uid="{00000000-0005-0000-0000-0000C6050000}"/>
    <cellStyle name="Comma 0_0" xfId="1483" xr:uid="{00000000-0005-0000-0000-0000C7050000}"/>
    <cellStyle name="Comma 10" xfId="1484" xr:uid="{00000000-0005-0000-0000-0000C8050000}"/>
    <cellStyle name="Comma 11" xfId="1485" xr:uid="{00000000-0005-0000-0000-0000C9050000}"/>
    <cellStyle name="Comma 11 2" xfId="1486" xr:uid="{00000000-0005-0000-0000-0000CA050000}"/>
    <cellStyle name="Comma 11 2 2" xfId="1487" xr:uid="{00000000-0005-0000-0000-0000CB050000}"/>
    <cellStyle name="Comma 11 2 3" xfId="1488" xr:uid="{00000000-0005-0000-0000-0000CC050000}"/>
    <cellStyle name="Comma 11 2 3 2" xfId="1489" xr:uid="{00000000-0005-0000-0000-0000CD050000}"/>
    <cellStyle name="Comma 11 2 4" xfId="1490" xr:uid="{00000000-0005-0000-0000-0000CE050000}"/>
    <cellStyle name="Comma 11 3" xfId="1491" xr:uid="{00000000-0005-0000-0000-0000CF050000}"/>
    <cellStyle name="Comma 11 3 2" xfId="1492" xr:uid="{00000000-0005-0000-0000-0000D0050000}"/>
    <cellStyle name="Comma 12" xfId="1493" xr:uid="{00000000-0005-0000-0000-0000D1050000}"/>
    <cellStyle name="Comma 13" xfId="1494" xr:uid="{00000000-0005-0000-0000-0000D2050000}"/>
    <cellStyle name="Comma 14" xfId="1495" xr:uid="{00000000-0005-0000-0000-0000D3050000}"/>
    <cellStyle name="Comma 15" xfId="1496" xr:uid="{00000000-0005-0000-0000-0000D4050000}"/>
    <cellStyle name="Comma 16" xfId="1497" xr:uid="{00000000-0005-0000-0000-0000D5050000}"/>
    <cellStyle name="Comma 17" xfId="1498" xr:uid="{00000000-0005-0000-0000-0000D6050000}"/>
    <cellStyle name="Comma 18" xfId="1499" xr:uid="{00000000-0005-0000-0000-0000D7050000}"/>
    <cellStyle name="Comma 19" xfId="1500" xr:uid="{00000000-0005-0000-0000-0000D8050000}"/>
    <cellStyle name="Comma 2" xfId="1501" xr:uid="{00000000-0005-0000-0000-0000D9050000}"/>
    <cellStyle name="Comma 2 10" xfId="1502" xr:uid="{00000000-0005-0000-0000-0000DA050000}"/>
    <cellStyle name="Comma 2 11" xfId="1503" xr:uid="{00000000-0005-0000-0000-0000DB050000}"/>
    <cellStyle name="Comma 2 12" xfId="1504" xr:uid="{00000000-0005-0000-0000-0000DC050000}"/>
    <cellStyle name="Comma 2 13" xfId="1505" xr:uid="{00000000-0005-0000-0000-0000DD050000}"/>
    <cellStyle name="Comma 2 14" xfId="1506" xr:uid="{00000000-0005-0000-0000-0000DE050000}"/>
    <cellStyle name="Comma 2 15" xfId="1507" xr:uid="{00000000-0005-0000-0000-0000DF050000}"/>
    <cellStyle name="Comma 2 16" xfId="1508" xr:uid="{00000000-0005-0000-0000-0000E0050000}"/>
    <cellStyle name="Comma 2 17" xfId="1509" xr:uid="{00000000-0005-0000-0000-0000E1050000}"/>
    <cellStyle name="Comma 2 18" xfId="1510" xr:uid="{00000000-0005-0000-0000-0000E2050000}"/>
    <cellStyle name="Comma 2 19" xfId="1511" xr:uid="{00000000-0005-0000-0000-0000E3050000}"/>
    <cellStyle name="Comma 2 19 2" xfId="1512" xr:uid="{00000000-0005-0000-0000-0000E4050000}"/>
    <cellStyle name="Comma 2 2" xfId="1513" xr:uid="{00000000-0005-0000-0000-0000E5050000}"/>
    <cellStyle name="Comma 2 2 2" xfId="1514" xr:uid="{00000000-0005-0000-0000-0000E6050000}"/>
    <cellStyle name="Comma 2 2 2 2" xfId="1515" xr:uid="{00000000-0005-0000-0000-0000E7050000}"/>
    <cellStyle name="Comma 2 2 3" xfId="1516" xr:uid="{00000000-0005-0000-0000-0000E8050000}"/>
    <cellStyle name="Comma 2 3" xfId="1517" xr:uid="{00000000-0005-0000-0000-0000E9050000}"/>
    <cellStyle name="Comma 2 4" xfId="1518" xr:uid="{00000000-0005-0000-0000-0000EA050000}"/>
    <cellStyle name="Comma 2 5" xfId="1519" xr:uid="{00000000-0005-0000-0000-0000EB050000}"/>
    <cellStyle name="Comma 2 6" xfId="1520" xr:uid="{00000000-0005-0000-0000-0000EC050000}"/>
    <cellStyle name="Comma 2 7" xfId="1521" xr:uid="{00000000-0005-0000-0000-0000ED050000}"/>
    <cellStyle name="Comma 2 8" xfId="1522" xr:uid="{00000000-0005-0000-0000-0000EE050000}"/>
    <cellStyle name="Comma 2 9" xfId="1523" xr:uid="{00000000-0005-0000-0000-0000EF050000}"/>
    <cellStyle name="Comma 2_Equipment" xfId="1524" xr:uid="{00000000-0005-0000-0000-0000F0050000}"/>
    <cellStyle name="Comma 20" xfId="1525" xr:uid="{00000000-0005-0000-0000-0000F1050000}"/>
    <cellStyle name="Comma 21" xfId="1526" xr:uid="{00000000-0005-0000-0000-0000F2050000}"/>
    <cellStyle name="Comma 22" xfId="1527" xr:uid="{00000000-0005-0000-0000-0000F3050000}"/>
    <cellStyle name="Comma 23" xfId="1528" xr:uid="{00000000-0005-0000-0000-0000F4050000}"/>
    <cellStyle name="Comma 24" xfId="1529" xr:uid="{00000000-0005-0000-0000-0000F5050000}"/>
    <cellStyle name="Comma 24 2" xfId="1530" xr:uid="{00000000-0005-0000-0000-0000F6050000}"/>
    <cellStyle name="Comma 25" xfId="1531" xr:uid="{00000000-0005-0000-0000-0000F7050000}"/>
    <cellStyle name="Comma 26" xfId="1532" xr:uid="{00000000-0005-0000-0000-0000F8050000}"/>
    <cellStyle name="Comma 27" xfId="1533" xr:uid="{00000000-0005-0000-0000-0000F9050000}"/>
    <cellStyle name="Comma 28" xfId="1534" xr:uid="{00000000-0005-0000-0000-0000FA050000}"/>
    <cellStyle name="Comma 29" xfId="1535" xr:uid="{00000000-0005-0000-0000-0000FB050000}"/>
    <cellStyle name="Comma 3" xfId="1536" xr:uid="{00000000-0005-0000-0000-0000FC050000}"/>
    <cellStyle name="Comma 3 2" xfId="1537" xr:uid="{00000000-0005-0000-0000-0000FD050000}"/>
    <cellStyle name="Comma 30" xfId="1538" xr:uid="{00000000-0005-0000-0000-0000FE050000}"/>
    <cellStyle name="Comma 31" xfId="1539" xr:uid="{00000000-0005-0000-0000-0000FF050000}"/>
    <cellStyle name="Comma 32" xfId="1540" xr:uid="{00000000-0005-0000-0000-000000060000}"/>
    <cellStyle name="Comma 33" xfId="1541" xr:uid="{00000000-0005-0000-0000-000001060000}"/>
    <cellStyle name="Comma 34" xfId="1542" xr:uid="{00000000-0005-0000-0000-000002060000}"/>
    <cellStyle name="Comma 35" xfId="1543" xr:uid="{00000000-0005-0000-0000-000003060000}"/>
    <cellStyle name="Comma 36" xfId="1544" xr:uid="{00000000-0005-0000-0000-000004060000}"/>
    <cellStyle name="Comma 37" xfId="1545" xr:uid="{00000000-0005-0000-0000-000005060000}"/>
    <cellStyle name="Comma 38" xfId="1546" xr:uid="{00000000-0005-0000-0000-000006060000}"/>
    <cellStyle name="Comma 39" xfId="1547" xr:uid="{00000000-0005-0000-0000-000007060000}"/>
    <cellStyle name="Comma 4" xfId="1548" xr:uid="{00000000-0005-0000-0000-000008060000}"/>
    <cellStyle name="Comma 4 2" xfId="1549" xr:uid="{00000000-0005-0000-0000-000009060000}"/>
    <cellStyle name="Comma 4 3" xfId="1550" xr:uid="{00000000-0005-0000-0000-00000A060000}"/>
    <cellStyle name="Comma 4 5" xfId="1551" xr:uid="{00000000-0005-0000-0000-00000B060000}"/>
    <cellStyle name="Comma 40" xfId="1552" xr:uid="{00000000-0005-0000-0000-00000C060000}"/>
    <cellStyle name="Comma 41" xfId="1553" xr:uid="{00000000-0005-0000-0000-00000D060000}"/>
    <cellStyle name="Comma 42" xfId="1554" xr:uid="{00000000-0005-0000-0000-00000E060000}"/>
    <cellStyle name="Comma 43" xfId="1555" xr:uid="{00000000-0005-0000-0000-00000F060000}"/>
    <cellStyle name="Comma 44" xfId="1556" xr:uid="{00000000-0005-0000-0000-000010060000}"/>
    <cellStyle name="Comma 45" xfId="1557" xr:uid="{00000000-0005-0000-0000-000011060000}"/>
    <cellStyle name="Comma 46" xfId="1558" xr:uid="{00000000-0005-0000-0000-000012060000}"/>
    <cellStyle name="Comma 47" xfId="1559" xr:uid="{00000000-0005-0000-0000-000013060000}"/>
    <cellStyle name="Comma 48" xfId="1560" xr:uid="{00000000-0005-0000-0000-000014060000}"/>
    <cellStyle name="Comma 49" xfId="1561" xr:uid="{00000000-0005-0000-0000-000015060000}"/>
    <cellStyle name="Comma 5" xfId="1562" xr:uid="{00000000-0005-0000-0000-000016060000}"/>
    <cellStyle name="Comma 5 2" xfId="1563" xr:uid="{00000000-0005-0000-0000-000017060000}"/>
    <cellStyle name="Comma 50" xfId="1564" xr:uid="{00000000-0005-0000-0000-000018060000}"/>
    <cellStyle name="Comma 51" xfId="1565" xr:uid="{00000000-0005-0000-0000-000019060000}"/>
    <cellStyle name="Comma 52" xfId="1566" xr:uid="{00000000-0005-0000-0000-00001A060000}"/>
    <cellStyle name="Comma 53" xfId="1567" xr:uid="{00000000-0005-0000-0000-00001B060000}"/>
    <cellStyle name="Comma 54" xfId="1568" xr:uid="{00000000-0005-0000-0000-00001C060000}"/>
    <cellStyle name="Comma 55" xfId="1569" xr:uid="{00000000-0005-0000-0000-00001D060000}"/>
    <cellStyle name="Comma 56" xfId="1570" xr:uid="{00000000-0005-0000-0000-00001E060000}"/>
    <cellStyle name="Comma 57" xfId="1571" xr:uid="{00000000-0005-0000-0000-00001F060000}"/>
    <cellStyle name="Comma 58" xfId="1572" xr:uid="{00000000-0005-0000-0000-000020060000}"/>
    <cellStyle name="Comma 59" xfId="1573" xr:uid="{00000000-0005-0000-0000-000021060000}"/>
    <cellStyle name="Comma 6" xfId="1574" xr:uid="{00000000-0005-0000-0000-000022060000}"/>
    <cellStyle name="Comma 6 2" xfId="1575" xr:uid="{00000000-0005-0000-0000-000023060000}"/>
    <cellStyle name="Comma 60" xfId="1576" xr:uid="{00000000-0005-0000-0000-000024060000}"/>
    <cellStyle name="Comma 61" xfId="1577" xr:uid="{00000000-0005-0000-0000-000025060000}"/>
    <cellStyle name="Comma 62" xfId="1578" xr:uid="{00000000-0005-0000-0000-000026060000}"/>
    <cellStyle name="Comma 63" xfId="1579" xr:uid="{00000000-0005-0000-0000-000027060000}"/>
    <cellStyle name="Comma 64" xfId="1580" xr:uid="{00000000-0005-0000-0000-000028060000}"/>
    <cellStyle name="Comma 65" xfId="1581" xr:uid="{00000000-0005-0000-0000-000029060000}"/>
    <cellStyle name="Comma 7" xfId="1582" xr:uid="{00000000-0005-0000-0000-00002A060000}"/>
    <cellStyle name="Comma 8" xfId="1583" xr:uid="{00000000-0005-0000-0000-00002B060000}"/>
    <cellStyle name="Comma 9" xfId="1584" xr:uid="{00000000-0005-0000-0000-00002C060000}"/>
    <cellStyle name="Comma 9 2" xfId="1585" xr:uid="{00000000-0005-0000-0000-00002D060000}"/>
    <cellStyle name="Comma Cents" xfId="1586" xr:uid="{00000000-0005-0000-0000-00002E060000}"/>
    <cellStyle name="comma zerodec" xfId="1587" xr:uid="{00000000-0005-0000-0000-00002F060000}"/>
    <cellStyle name="Comma, 1 dec" xfId="1588" xr:uid="{00000000-0005-0000-0000-000030060000}"/>
    <cellStyle name="comma[0]" xfId="1589" xr:uid="{00000000-0005-0000-0000-000031060000}"/>
    <cellStyle name="Comma[2]" xfId="1590" xr:uid="{00000000-0005-0000-0000-000032060000}"/>
    <cellStyle name="Comma_07. Hoja Anual 2009 - AFD - Janeiro2009" xfId="1591" xr:uid="{00000000-0005-0000-0000-000033060000}"/>
    <cellStyle name="Comma0" xfId="1592" xr:uid="{00000000-0005-0000-0000-000034060000}"/>
    <cellStyle name="Comma0 - Estilo2" xfId="1593" xr:uid="{00000000-0005-0000-0000-000035060000}"/>
    <cellStyle name="Comma0 - Estilo2 2" xfId="1594" xr:uid="{00000000-0005-0000-0000-000036060000}"/>
    <cellStyle name="Comma0 - Estilo2 3" xfId="1595" xr:uid="{00000000-0005-0000-0000-000037060000}"/>
    <cellStyle name="Comma0 - Estilo2 4" xfId="1596" xr:uid="{00000000-0005-0000-0000-000038060000}"/>
    <cellStyle name="Comma0 - Estilo2 5" xfId="1597" xr:uid="{00000000-0005-0000-0000-000039060000}"/>
    <cellStyle name="Comma0 - Estilo4" xfId="1598" xr:uid="{00000000-0005-0000-0000-00003A060000}"/>
    <cellStyle name="Comma0 - Estilo4 2" xfId="1599" xr:uid="{00000000-0005-0000-0000-00003B060000}"/>
    <cellStyle name="Comma0 - Estilo4 3" xfId="1600" xr:uid="{00000000-0005-0000-0000-00003C060000}"/>
    <cellStyle name="Comma0 - Estilo4 4" xfId="1601" xr:uid="{00000000-0005-0000-0000-00003D060000}"/>
    <cellStyle name="Comma0 - Estilo4 5" xfId="1602" xr:uid="{00000000-0005-0000-0000-00003E060000}"/>
    <cellStyle name="Comma0 - Modelo1" xfId="1603" xr:uid="{00000000-0005-0000-0000-00003F060000}"/>
    <cellStyle name="Comma0 - Style1" xfId="1604" xr:uid="{00000000-0005-0000-0000-000040060000}"/>
    <cellStyle name="Comma0 - Style2" xfId="1605" xr:uid="{00000000-0005-0000-0000-000041060000}"/>
    <cellStyle name="Comma0 - Style3" xfId="1606" xr:uid="{00000000-0005-0000-0000-000042060000}"/>
    <cellStyle name="Comma0 2" xfId="1607" xr:uid="{00000000-0005-0000-0000-000043060000}"/>
    <cellStyle name="Comma0 3" xfId="1608" xr:uid="{00000000-0005-0000-0000-000044060000}"/>
    <cellStyle name="Comma0 4" xfId="1609" xr:uid="{00000000-0005-0000-0000-000045060000}"/>
    <cellStyle name="Comma0 5" xfId="1610" xr:uid="{00000000-0005-0000-0000-000046060000}"/>
    <cellStyle name="Comma0 6" xfId="1611" xr:uid="{00000000-0005-0000-0000-000047060000}"/>
    <cellStyle name="Comma0 7" xfId="1612" xr:uid="{00000000-0005-0000-0000-000048060000}"/>
    <cellStyle name="Comma0 8" xfId="1613" xr:uid="{00000000-0005-0000-0000-000049060000}"/>
    <cellStyle name="Comma0_3960 LECON ADITIVO" xfId="1614" xr:uid="{00000000-0005-0000-0000-00004A060000}"/>
    <cellStyle name="Comma1 - Estilo1" xfId="1615" xr:uid="{00000000-0005-0000-0000-00004B060000}"/>
    <cellStyle name="Comma1 - Estilo1 2" xfId="1616" xr:uid="{00000000-0005-0000-0000-00004C060000}"/>
    <cellStyle name="Comma1 - Estilo1 3" xfId="1617" xr:uid="{00000000-0005-0000-0000-00004D060000}"/>
    <cellStyle name="Comma1 - Estilo1 4" xfId="1618" xr:uid="{00000000-0005-0000-0000-00004E060000}"/>
    <cellStyle name="Comma1 - Estilo1 5" xfId="1619" xr:uid="{00000000-0005-0000-0000-00004F060000}"/>
    <cellStyle name="Comma1 - Modelo2" xfId="1620" xr:uid="{00000000-0005-0000-0000-000050060000}"/>
    <cellStyle name="Comma1 - Style1" xfId="1621" xr:uid="{00000000-0005-0000-0000-000051060000}"/>
    <cellStyle name="Comma1 - Style2" xfId="1622" xr:uid="{00000000-0005-0000-0000-000052060000}"/>
    <cellStyle name="Company" xfId="1623" xr:uid="{00000000-0005-0000-0000-000053060000}"/>
    <cellStyle name="Company Name" xfId="1624" xr:uid="{00000000-0005-0000-0000-000054060000}"/>
    <cellStyle name="CompanyName" xfId="1625" xr:uid="{00000000-0005-0000-0000-000055060000}"/>
    <cellStyle name="Conferência" xfId="1626" xr:uid="{00000000-0005-0000-0000-000056060000}"/>
    <cellStyle name="ContentsHyperlink" xfId="1627" xr:uid="{00000000-0005-0000-0000-000057060000}"/>
    <cellStyle name="Control Check" xfId="1628" xr:uid="{00000000-0005-0000-0000-000058060000}"/>
    <cellStyle name="Control Check 2" xfId="1629" xr:uid="{00000000-0005-0000-0000-000059060000}"/>
    <cellStyle name="Control Check 2 2" xfId="1630" xr:uid="{00000000-0005-0000-0000-00005A060000}"/>
    <cellStyle name="Control Check 2 3" xfId="1631" xr:uid="{00000000-0005-0000-0000-00005B060000}"/>
    <cellStyle name="Control Check 2 4" xfId="1632" xr:uid="{00000000-0005-0000-0000-00005C060000}"/>
    <cellStyle name="Control Check 2 5" xfId="1633" xr:uid="{00000000-0005-0000-0000-00005D060000}"/>
    <cellStyle name="Control Check 3" xfId="1634" xr:uid="{00000000-0005-0000-0000-00005E060000}"/>
    <cellStyle name="Control Check 3 2" xfId="1635" xr:uid="{00000000-0005-0000-0000-00005F060000}"/>
    <cellStyle name="Control Check 3 3" xfId="1636" xr:uid="{00000000-0005-0000-0000-000060060000}"/>
    <cellStyle name="Control Check 3 4" xfId="1637" xr:uid="{00000000-0005-0000-0000-000061060000}"/>
    <cellStyle name="Control Check 3 5" xfId="1638" xr:uid="{00000000-0005-0000-0000-000062060000}"/>
    <cellStyle name="Control Check 4" xfId="1639" xr:uid="{00000000-0005-0000-0000-000063060000}"/>
    <cellStyle name="Control Check 4 2" xfId="1640" xr:uid="{00000000-0005-0000-0000-000064060000}"/>
    <cellStyle name="Control Check 4 3" xfId="1641" xr:uid="{00000000-0005-0000-0000-000065060000}"/>
    <cellStyle name="Control Check 4 4" xfId="1642" xr:uid="{00000000-0005-0000-0000-000066060000}"/>
    <cellStyle name="Control Check 5" xfId="1643" xr:uid="{00000000-0005-0000-0000-000067060000}"/>
    <cellStyle name="Control Check 6" xfId="1644" xr:uid="{00000000-0005-0000-0000-000068060000}"/>
    <cellStyle name="Control Check 7" xfId="1645" xr:uid="{00000000-0005-0000-0000-000069060000}"/>
    <cellStyle name="Control Check 8" xfId="1646" xr:uid="{00000000-0005-0000-0000-00006A060000}"/>
    <cellStyle name="Control Check_DIMENSIONAMENTO-PMSB" xfId="1647" xr:uid="{00000000-0005-0000-0000-00006B060000}"/>
    <cellStyle name="Copied" xfId="1648" xr:uid="{00000000-0005-0000-0000-00006C060000}"/>
    <cellStyle name="COR2" xfId="1649" xr:uid="{00000000-0005-0000-0000-00006D060000}"/>
    <cellStyle name="COR3" xfId="1650" xr:uid="{00000000-0005-0000-0000-00006E060000}"/>
    <cellStyle name="COR4" xfId="1651" xr:uid="{00000000-0005-0000-0000-00006F060000}"/>
    <cellStyle name="Coverage" xfId="1652" xr:uid="{00000000-0005-0000-0000-000070060000}"/>
    <cellStyle name="CPU" xfId="1653" xr:uid="{00000000-0005-0000-0000-000071060000}"/>
    <cellStyle name="ct" xfId="1654" xr:uid="{00000000-0005-0000-0000-000072060000}"/>
    <cellStyle name="ct2" xfId="1655" xr:uid="{00000000-0005-0000-0000-000073060000}"/>
    <cellStyle name="Cuadro 1" xfId="1656" xr:uid="{00000000-0005-0000-0000-000074060000}"/>
    <cellStyle name="cur" xfId="1657" xr:uid="{00000000-0005-0000-0000-000075060000}"/>
    <cellStyle name="CurRatio" xfId="1658" xr:uid="{00000000-0005-0000-0000-000076060000}"/>
    <cellStyle name="Curren - Style2" xfId="1659" xr:uid="{00000000-0005-0000-0000-000077060000}"/>
    <cellStyle name="Currency" xfId="1660" xr:uid="{00000000-0005-0000-0000-000078060000}"/>
    <cellStyle name="Currency -- One Dec." xfId="1661" xr:uid="{00000000-0005-0000-0000-000079060000}"/>
    <cellStyle name="Currency [0.00]" xfId="1662" xr:uid="{00000000-0005-0000-0000-00007A060000}"/>
    <cellStyle name="Currency [0]" xfId="1663" xr:uid="{00000000-0005-0000-0000-00007B060000}"/>
    <cellStyle name="Currency [0] 2" xfId="1664" xr:uid="{00000000-0005-0000-0000-00007C060000}"/>
    <cellStyle name="Currency [0] 3" xfId="1665" xr:uid="{00000000-0005-0000-0000-00007D060000}"/>
    <cellStyle name="Currency [0]_Q. Transporte LOTE 01" xfId="1666" xr:uid="{00000000-0005-0000-0000-00007E060000}"/>
    <cellStyle name="Currency [00]" xfId="1667" xr:uid="{00000000-0005-0000-0000-00007F060000}"/>
    <cellStyle name="Currency [1]" xfId="1668" xr:uid="{00000000-0005-0000-0000-000080060000}"/>
    <cellStyle name="Currency [2]" xfId="1669" xr:uid="{00000000-0005-0000-0000-000081060000}"/>
    <cellStyle name="Currency [2] 2" xfId="1670" xr:uid="{00000000-0005-0000-0000-000082060000}"/>
    <cellStyle name="Currency [2] 2 2" xfId="1671" xr:uid="{00000000-0005-0000-0000-000083060000}"/>
    <cellStyle name="Currency [2] 2 2 2" xfId="1672" xr:uid="{00000000-0005-0000-0000-000084060000}"/>
    <cellStyle name="Currency [2] 2 2 2 2" xfId="1673" xr:uid="{00000000-0005-0000-0000-000085060000}"/>
    <cellStyle name="Currency [2] 2 2 2 3" xfId="1674" xr:uid="{00000000-0005-0000-0000-000086060000}"/>
    <cellStyle name="Currency [2] 2 2 2 4" xfId="1675" xr:uid="{00000000-0005-0000-0000-000087060000}"/>
    <cellStyle name="Currency [2] 2 2 3" xfId="1676" xr:uid="{00000000-0005-0000-0000-000088060000}"/>
    <cellStyle name="Currency [2] 2 2 4" xfId="1677" xr:uid="{00000000-0005-0000-0000-000089060000}"/>
    <cellStyle name="Currency [2] 2 2 5" xfId="1678" xr:uid="{00000000-0005-0000-0000-00008A060000}"/>
    <cellStyle name="Currency [2] 2 2_DIMENSIONAMENTO-PMSB" xfId="1679" xr:uid="{00000000-0005-0000-0000-00008B060000}"/>
    <cellStyle name="Currency [2] 2 3" xfId="1680" xr:uid="{00000000-0005-0000-0000-00008C060000}"/>
    <cellStyle name="Currency [2] 2 3 2" xfId="1681" xr:uid="{00000000-0005-0000-0000-00008D060000}"/>
    <cellStyle name="Currency [2] 2 3 3" xfId="1682" xr:uid="{00000000-0005-0000-0000-00008E060000}"/>
    <cellStyle name="Currency [2] 2 3 4" xfId="1683" xr:uid="{00000000-0005-0000-0000-00008F060000}"/>
    <cellStyle name="Currency [2] 2 4" xfId="1684" xr:uid="{00000000-0005-0000-0000-000090060000}"/>
    <cellStyle name="Currency [2] 2 4 2" xfId="1685" xr:uid="{00000000-0005-0000-0000-000091060000}"/>
    <cellStyle name="Currency [2] 2 4 3" xfId="1686" xr:uid="{00000000-0005-0000-0000-000092060000}"/>
    <cellStyle name="Currency [2] 2 4 4" xfId="1687" xr:uid="{00000000-0005-0000-0000-000093060000}"/>
    <cellStyle name="Currency [2] 2 4 5" xfId="1688" xr:uid="{00000000-0005-0000-0000-000094060000}"/>
    <cellStyle name="Currency [2] 2 5" xfId="1689" xr:uid="{00000000-0005-0000-0000-000095060000}"/>
    <cellStyle name="Currency [2] 2 6" xfId="1690" xr:uid="{00000000-0005-0000-0000-000096060000}"/>
    <cellStyle name="Currency [2] 2 7" xfId="1691" xr:uid="{00000000-0005-0000-0000-000097060000}"/>
    <cellStyle name="Currency [2] 2 8" xfId="1692" xr:uid="{00000000-0005-0000-0000-000098060000}"/>
    <cellStyle name="Currency [2] 2_DIMENSIONAMENTO-PMSB" xfId="1693" xr:uid="{00000000-0005-0000-0000-000099060000}"/>
    <cellStyle name="Currency [2] 3" xfId="1694" xr:uid="{00000000-0005-0000-0000-00009A060000}"/>
    <cellStyle name="Currency [2] 3 2" xfId="1695" xr:uid="{00000000-0005-0000-0000-00009B060000}"/>
    <cellStyle name="Currency [2] 3 3" xfId="1696" xr:uid="{00000000-0005-0000-0000-00009C060000}"/>
    <cellStyle name="Currency [2] 3 4" xfId="1697" xr:uid="{00000000-0005-0000-0000-00009D060000}"/>
    <cellStyle name="Currency [2] 4" xfId="1698" xr:uid="{00000000-0005-0000-0000-00009E060000}"/>
    <cellStyle name="Currency [2] 4 2" xfId="1699" xr:uid="{00000000-0005-0000-0000-00009F060000}"/>
    <cellStyle name="Currency [2] 4 3" xfId="1700" xr:uid="{00000000-0005-0000-0000-0000A0060000}"/>
    <cellStyle name="Currency [2] 4 4" xfId="1701" xr:uid="{00000000-0005-0000-0000-0000A1060000}"/>
    <cellStyle name="Currency [3]" xfId="1702" xr:uid="{00000000-0005-0000-0000-0000A2060000}"/>
    <cellStyle name="Currency 0" xfId="1703" xr:uid="{00000000-0005-0000-0000-0000A3060000}"/>
    <cellStyle name="Currency 10" xfId="1704" xr:uid="{00000000-0005-0000-0000-0000A4060000}"/>
    <cellStyle name="Currency 11" xfId="1705" xr:uid="{00000000-0005-0000-0000-0000A5060000}"/>
    <cellStyle name="Currency 15" xfId="1706" xr:uid="{00000000-0005-0000-0000-0000A6060000}"/>
    <cellStyle name="Currency 15 2" xfId="1707" xr:uid="{00000000-0005-0000-0000-0000A7060000}"/>
    <cellStyle name="Currency 2" xfId="1708" xr:uid="{00000000-0005-0000-0000-0000A8060000}"/>
    <cellStyle name="Currency 2 2" xfId="1709" xr:uid="{00000000-0005-0000-0000-0000A9060000}"/>
    <cellStyle name="Currency 3" xfId="1710" xr:uid="{00000000-0005-0000-0000-0000AA060000}"/>
    <cellStyle name="Currency 3 2" xfId="1711" xr:uid="{00000000-0005-0000-0000-0000AB060000}"/>
    <cellStyle name="Currency 4" xfId="1712" xr:uid="{00000000-0005-0000-0000-0000AC060000}"/>
    <cellStyle name="Currency 5" xfId="1713" xr:uid="{00000000-0005-0000-0000-0000AD060000}"/>
    <cellStyle name="Currency 6" xfId="1714" xr:uid="{00000000-0005-0000-0000-0000AE060000}"/>
    <cellStyle name="Currency 7" xfId="1715" xr:uid="{00000000-0005-0000-0000-0000AF060000}"/>
    <cellStyle name="Currency Per Share" xfId="1716" xr:uid="{00000000-0005-0000-0000-0000B0060000}"/>
    <cellStyle name="currency rate" xfId="1717" xr:uid="{00000000-0005-0000-0000-0000B1060000}"/>
    <cellStyle name="Currency-$" xfId="1718" xr:uid="{00000000-0005-0000-0000-0000B2060000}"/>
    <cellStyle name="Currency_Anexo 8 - RB" xfId="1719" xr:uid="{00000000-0005-0000-0000-0000B3060000}"/>
    <cellStyle name="Currency0" xfId="1720" xr:uid="{00000000-0005-0000-0000-0000B4060000}"/>
    <cellStyle name="Currency0 2" xfId="1721" xr:uid="{00000000-0005-0000-0000-0000B5060000}"/>
    <cellStyle name="Currsmall" xfId="1722" xr:uid="{00000000-0005-0000-0000-0000B6060000}"/>
    <cellStyle name="Data" xfId="1723" xr:uid="{00000000-0005-0000-0000-0000B7060000}"/>
    <cellStyle name="Data 2" xfId="1724" xr:uid="{00000000-0005-0000-0000-0000B8060000}"/>
    <cellStyle name="Data 3" xfId="1725" xr:uid="{00000000-0005-0000-0000-0000B9060000}"/>
    <cellStyle name="Data 4" xfId="1726" xr:uid="{00000000-0005-0000-0000-0000BA060000}"/>
    <cellStyle name="Data 5" xfId="1727" xr:uid="{00000000-0005-0000-0000-0000BB060000}"/>
    <cellStyle name="Data Link" xfId="1728" xr:uid="{00000000-0005-0000-0000-0000BC060000}"/>
    <cellStyle name="Data_Calculation" xfId="1729" xr:uid="{00000000-0005-0000-0000-0000BD060000}"/>
    <cellStyle name="Date" xfId="1730" xr:uid="{00000000-0005-0000-0000-0000BE060000}"/>
    <cellStyle name="Date - Estilo3" xfId="1731" xr:uid="{00000000-0005-0000-0000-0000BF060000}"/>
    <cellStyle name="Date - Estilo3 2" xfId="1732" xr:uid="{00000000-0005-0000-0000-0000C0060000}"/>
    <cellStyle name="Date - Estilo3 3" xfId="1733" xr:uid="{00000000-0005-0000-0000-0000C1060000}"/>
    <cellStyle name="Date - Estilo3 4" xfId="1734" xr:uid="{00000000-0005-0000-0000-0000C2060000}"/>
    <cellStyle name="Date - Estilo3 5" xfId="1735" xr:uid="{00000000-0005-0000-0000-0000C3060000}"/>
    <cellStyle name="Date [d-mmm-yy]" xfId="1736" xr:uid="{00000000-0005-0000-0000-0000C4060000}"/>
    <cellStyle name="Date [mm-d-yy]" xfId="1737" xr:uid="{00000000-0005-0000-0000-0000C5060000}"/>
    <cellStyle name="Date [mm-d-yyyy]" xfId="1738" xr:uid="{00000000-0005-0000-0000-0000C6060000}"/>
    <cellStyle name="Date [mmm-d-yyyy]" xfId="1739" xr:uid="{00000000-0005-0000-0000-0000C7060000}"/>
    <cellStyle name="Date [mmm-yy]" xfId="1740" xr:uid="{00000000-0005-0000-0000-0000C8060000}"/>
    <cellStyle name="Date [mmm-yyyy]" xfId="1741" xr:uid="{00000000-0005-0000-0000-0000C9060000}"/>
    <cellStyle name="Date [mmm-yyyy] 2" xfId="1742" xr:uid="{00000000-0005-0000-0000-0000CA060000}"/>
    <cellStyle name="Date [mmm-yyyy] 2 2" xfId="1743" xr:uid="{00000000-0005-0000-0000-0000CB060000}"/>
    <cellStyle name="Date [mmm-yyyy] 2 2 2" xfId="1744" xr:uid="{00000000-0005-0000-0000-0000CC060000}"/>
    <cellStyle name="Date [mmm-yyyy] 2 2 3" xfId="1745" xr:uid="{00000000-0005-0000-0000-0000CD060000}"/>
    <cellStyle name="Date [mmm-yyyy] 2 2 4" xfId="1746" xr:uid="{00000000-0005-0000-0000-0000CE060000}"/>
    <cellStyle name="Date [mmm-yyyy] 2 3" xfId="1747" xr:uid="{00000000-0005-0000-0000-0000CF060000}"/>
    <cellStyle name="Date [mmm-yyyy] 2_DIMENSIONAMENTO-PMSB" xfId="1748" xr:uid="{00000000-0005-0000-0000-0000D0060000}"/>
    <cellStyle name="Date [mmm-yyyy] 3" xfId="1749" xr:uid="{00000000-0005-0000-0000-0000D1060000}"/>
    <cellStyle name="Date [mmm-yyyy] 3 2" xfId="1750" xr:uid="{00000000-0005-0000-0000-0000D2060000}"/>
    <cellStyle name="Date [mmm-yyyy] 3 3" xfId="1751" xr:uid="{00000000-0005-0000-0000-0000D3060000}"/>
    <cellStyle name="Date [mmm-yyyy] 3 4" xfId="1752" xr:uid="{00000000-0005-0000-0000-0000D4060000}"/>
    <cellStyle name="Date [mmm-yyyy] 4" xfId="1753" xr:uid="{00000000-0005-0000-0000-0000D5060000}"/>
    <cellStyle name="Date [mmm-yyyy]_DIMENSIONAMENTO-PMSB" xfId="1754" xr:uid="{00000000-0005-0000-0000-0000D6060000}"/>
    <cellStyle name="Date 10" xfId="1755" xr:uid="{00000000-0005-0000-0000-0000D7060000}"/>
    <cellStyle name="Date 11" xfId="1756" xr:uid="{00000000-0005-0000-0000-0000D8060000}"/>
    <cellStyle name="Date 2" xfId="1757" xr:uid="{00000000-0005-0000-0000-0000D9060000}"/>
    <cellStyle name="Date 3" xfId="1758" xr:uid="{00000000-0005-0000-0000-0000DA060000}"/>
    <cellStyle name="Date 4" xfId="1759" xr:uid="{00000000-0005-0000-0000-0000DB060000}"/>
    <cellStyle name="Date 5" xfId="1760" xr:uid="{00000000-0005-0000-0000-0000DC060000}"/>
    <cellStyle name="Date 6" xfId="1761" xr:uid="{00000000-0005-0000-0000-0000DD060000}"/>
    <cellStyle name="Date 7" xfId="1762" xr:uid="{00000000-0005-0000-0000-0000DE060000}"/>
    <cellStyle name="Date 8" xfId="1763" xr:uid="{00000000-0005-0000-0000-0000DF060000}"/>
    <cellStyle name="Date 9" xfId="1764" xr:uid="{00000000-0005-0000-0000-0000E0060000}"/>
    <cellStyle name="Date_campo_grande5" xfId="1765" xr:uid="{00000000-0005-0000-0000-0000E1060000}"/>
    <cellStyle name="Date2" xfId="1766" xr:uid="{00000000-0005-0000-0000-0000E2060000}"/>
    <cellStyle name="Date2h" xfId="1767" xr:uid="{00000000-0005-0000-0000-0000E3060000}"/>
    <cellStyle name="DateShort" xfId="1768" xr:uid="{00000000-0005-0000-0000-0000E4060000}"/>
    <cellStyle name="DateTime" xfId="1769" xr:uid="{00000000-0005-0000-0000-0000E5060000}"/>
    <cellStyle name="Datum" xfId="1770" xr:uid="{00000000-0005-0000-0000-0000E6060000}"/>
    <cellStyle name="Design" xfId="1771" xr:uid="{00000000-0005-0000-0000-0000E7060000}"/>
    <cellStyle name="Design 2" xfId="1772" xr:uid="{00000000-0005-0000-0000-0000E8060000}"/>
    <cellStyle name="Deviant" xfId="1773" xr:uid="{00000000-0005-0000-0000-0000E9060000}"/>
    <cellStyle name="Dezimal [0]_revenue" xfId="1774" xr:uid="{00000000-0005-0000-0000-0000EA060000}"/>
    <cellStyle name="Dezimal_airt-rev" xfId="1775" xr:uid="{00000000-0005-0000-0000-0000EB060000}"/>
    <cellStyle name="Dia" xfId="1776" xr:uid="{00000000-0005-0000-0000-0000EC060000}"/>
    <cellStyle name="Dia 2" xfId="1777" xr:uid="{00000000-0005-0000-0000-0000ED060000}"/>
    <cellStyle name="Dia 3" xfId="1778" xr:uid="{00000000-0005-0000-0000-0000EE060000}"/>
    <cellStyle name="Dia 4" xfId="1779" xr:uid="{00000000-0005-0000-0000-0000EF060000}"/>
    <cellStyle name="Dia 5" xfId="1780" xr:uid="{00000000-0005-0000-0000-0000F0060000}"/>
    <cellStyle name="dollar" xfId="1781" xr:uid="{00000000-0005-0000-0000-0000F1060000}"/>
    <cellStyle name="Dollars" xfId="1782" xr:uid="{00000000-0005-0000-0000-0000F2060000}"/>
    <cellStyle name="Double Accounting" xfId="1783" xr:uid="{00000000-0005-0000-0000-0000F3060000}"/>
    <cellStyle name="Download" xfId="1784" xr:uid="{00000000-0005-0000-0000-0000F4060000}"/>
    <cellStyle name="Download 2" xfId="1785" xr:uid="{00000000-0005-0000-0000-0000F5060000}"/>
    <cellStyle name="Download 2 2" xfId="1786" xr:uid="{00000000-0005-0000-0000-0000F6060000}"/>
    <cellStyle name="Download 2 2 2" xfId="1787" xr:uid="{00000000-0005-0000-0000-0000F7060000}"/>
    <cellStyle name="Download 2 2 2 2" xfId="1788" xr:uid="{00000000-0005-0000-0000-0000F8060000}"/>
    <cellStyle name="Download 2 2 2 3" xfId="1789" xr:uid="{00000000-0005-0000-0000-0000F9060000}"/>
    <cellStyle name="Download 2 2 2 4" xfId="1790" xr:uid="{00000000-0005-0000-0000-0000FA060000}"/>
    <cellStyle name="Download 2 2 3" xfId="1791" xr:uid="{00000000-0005-0000-0000-0000FB060000}"/>
    <cellStyle name="Download 2 2 4" xfId="1792" xr:uid="{00000000-0005-0000-0000-0000FC060000}"/>
    <cellStyle name="Download 2 2 5" xfId="1793" xr:uid="{00000000-0005-0000-0000-0000FD060000}"/>
    <cellStyle name="Download 2 3" xfId="1794" xr:uid="{00000000-0005-0000-0000-0000FE060000}"/>
    <cellStyle name="Download 2 3 2" xfId="1795" xr:uid="{00000000-0005-0000-0000-0000FF060000}"/>
    <cellStyle name="Download 2 3 3" xfId="1796" xr:uid="{00000000-0005-0000-0000-000000070000}"/>
    <cellStyle name="Download 2 3 4" xfId="1797" xr:uid="{00000000-0005-0000-0000-000001070000}"/>
    <cellStyle name="Download 2 4" xfId="1798" xr:uid="{00000000-0005-0000-0000-000002070000}"/>
    <cellStyle name="Download 2 5" xfId="1799" xr:uid="{00000000-0005-0000-0000-000003070000}"/>
    <cellStyle name="Download 2 6" xfId="1800" xr:uid="{00000000-0005-0000-0000-000004070000}"/>
    <cellStyle name="Download 3" xfId="1801" xr:uid="{00000000-0005-0000-0000-000005070000}"/>
    <cellStyle name="Download 3 2" xfId="1802" xr:uid="{00000000-0005-0000-0000-000006070000}"/>
    <cellStyle name="Download 3 2 2" xfId="1803" xr:uid="{00000000-0005-0000-0000-000007070000}"/>
    <cellStyle name="Download 3 2 3" xfId="1804" xr:uid="{00000000-0005-0000-0000-000008070000}"/>
    <cellStyle name="Download 3 2 4" xfId="1805" xr:uid="{00000000-0005-0000-0000-000009070000}"/>
    <cellStyle name="Download 3 3" xfId="1806" xr:uid="{00000000-0005-0000-0000-00000A070000}"/>
    <cellStyle name="Download 3 4" xfId="1807" xr:uid="{00000000-0005-0000-0000-00000B070000}"/>
    <cellStyle name="Download 3 5" xfId="1808" xr:uid="{00000000-0005-0000-0000-00000C070000}"/>
    <cellStyle name="Download 4" xfId="1809" xr:uid="{00000000-0005-0000-0000-00000D070000}"/>
    <cellStyle name="Download 4 2" xfId="1810" xr:uid="{00000000-0005-0000-0000-00000E070000}"/>
    <cellStyle name="Download 4 3" xfId="1811" xr:uid="{00000000-0005-0000-0000-00000F070000}"/>
    <cellStyle name="Download 4 4" xfId="1812" xr:uid="{00000000-0005-0000-0000-000010070000}"/>
    <cellStyle name="Download 4 5" xfId="1813" xr:uid="{00000000-0005-0000-0000-000011070000}"/>
    <cellStyle name="Download 5" xfId="1814" xr:uid="{00000000-0005-0000-0000-000012070000}"/>
    <cellStyle name="Download 6" xfId="1815" xr:uid="{00000000-0005-0000-0000-000013070000}"/>
    <cellStyle name="Download 7" xfId="1816" xr:uid="{00000000-0005-0000-0000-000014070000}"/>
    <cellStyle name="Download 8" xfId="1817" xr:uid="{00000000-0005-0000-0000-000015070000}"/>
    <cellStyle name="e" xfId="1818" xr:uid="{00000000-0005-0000-0000-000016070000}"/>
    <cellStyle name="e 10" xfId="1819" xr:uid="{00000000-0005-0000-0000-000017070000}"/>
    <cellStyle name="e 2" xfId="1820" xr:uid="{00000000-0005-0000-0000-000018070000}"/>
    <cellStyle name="e 2 2" xfId="1821" xr:uid="{00000000-0005-0000-0000-000019070000}"/>
    <cellStyle name="e 2 2 2" xfId="1822" xr:uid="{00000000-0005-0000-0000-00001A070000}"/>
    <cellStyle name="e 2 2 2 2" xfId="1823" xr:uid="{00000000-0005-0000-0000-00001B070000}"/>
    <cellStyle name="e 2 2 2 2 2" xfId="1824" xr:uid="{00000000-0005-0000-0000-00001C070000}"/>
    <cellStyle name="e 2 2 2 2 3" xfId="1825" xr:uid="{00000000-0005-0000-0000-00001D070000}"/>
    <cellStyle name="e 2 2 2 2 4" xfId="1826" xr:uid="{00000000-0005-0000-0000-00001E070000}"/>
    <cellStyle name="e 2 2 2 3" xfId="1827" xr:uid="{00000000-0005-0000-0000-00001F070000}"/>
    <cellStyle name="e 2 2 2 4" xfId="1828" xr:uid="{00000000-0005-0000-0000-000020070000}"/>
    <cellStyle name="e 2 2 2 5" xfId="1829" xr:uid="{00000000-0005-0000-0000-000021070000}"/>
    <cellStyle name="e 2 2 3" xfId="1830" xr:uid="{00000000-0005-0000-0000-000022070000}"/>
    <cellStyle name="e 2 2 3 2" xfId="1831" xr:uid="{00000000-0005-0000-0000-000023070000}"/>
    <cellStyle name="e 2 2 3 3" xfId="1832" xr:uid="{00000000-0005-0000-0000-000024070000}"/>
    <cellStyle name="e 2 2 3 4" xfId="1833" xr:uid="{00000000-0005-0000-0000-000025070000}"/>
    <cellStyle name="e 2 2 3 5" xfId="1834" xr:uid="{00000000-0005-0000-0000-000026070000}"/>
    <cellStyle name="e 2 2 4" xfId="1835" xr:uid="{00000000-0005-0000-0000-000027070000}"/>
    <cellStyle name="e 2 2 4 2" xfId="1836" xr:uid="{00000000-0005-0000-0000-000028070000}"/>
    <cellStyle name="e 2 2 4 3" xfId="1837" xr:uid="{00000000-0005-0000-0000-000029070000}"/>
    <cellStyle name="e 2 2 4 4" xfId="1838" xr:uid="{00000000-0005-0000-0000-00002A070000}"/>
    <cellStyle name="e 2 2 5" xfId="1839" xr:uid="{00000000-0005-0000-0000-00002B070000}"/>
    <cellStyle name="e 2 2 6" xfId="1840" xr:uid="{00000000-0005-0000-0000-00002C070000}"/>
    <cellStyle name="e 2 2 7" xfId="1841" xr:uid="{00000000-0005-0000-0000-00002D070000}"/>
    <cellStyle name="e 2 2 8" xfId="1842" xr:uid="{00000000-0005-0000-0000-00002E070000}"/>
    <cellStyle name="e 2 2_DIMENSIONAMENTO-PMSB" xfId="1843" xr:uid="{00000000-0005-0000-0000-00002F070000}"/>
    <cellStyle name="e 2 3" xfId="1844" xr:uid="{00000000-0005-0000-0000-000030070000}"/>
    <cellStyle name="e 2 3 2" xfId="1845" xr:uid="{00000000-0005-0000-0000-000031070000}"/>
    <cellStyle name="e 2 3 2 2" xfId="1846" xr:uid="{00000000-0005-0000-0000-000032070000}"/>
    <cellStyle name="e 2 3 2 3" xfId="1847" xr:uid="{00000000-0005-0000-0000-000033070000}"/>
    <cellStyle name="e 2 3 2 4" xfId="1848" xr:uid="{00000000-0005-0000-0000-000034070000}"/>
    <cellStyle name="e 2 3 3" xfId="1849" xr:uid="{00000000-0005-0000-0000-000035070000}"/>
    <cellStyle name="e 2 3 4" xfId="1850" xr:uid="{00000000-0005-0000-0000-000036070000}"/>
    <cellStyle name="e 2 3 5" xfId="1851" xr:uid="{00000000-0005-0000-0000-000037070000}"/>
    <cellStyle name="e 2 4" xfId="1852" xr:uid="{00000000-0005-0000-0000-000038070000}"/>
    <cellStyle name="e 2 4 2" xfId="1853" xr:uid="{00000000-0005-0000-0000-000039070000}"/>
    <cellStyle name="e 2 4 3" xfId="1854" xr:uid="{00000000-0005-0000-0000-00003A070000}"/>
    <cellStyle name="e 2 4 4" xfId="1855" xr:uid="{00000000-0005-0000-0000-00003B070000}"/>
    <cellStyle name="e 2 4 5" xfId="1856" xr:uid="{00000000-0005-0000-0000-00003C070000}"/>
    <cellStyle name="e 2 5" xfId="1857" xr:uid="{00000000-0005-0000-0000-00003D070000}"/>
    <cellStyle name="e 2 5 2" xfId="1858" xr:uid="{00000000-0005-0000-0000-00003E070000}"/>
    <cellStyle name="e 2 5 3" xfId="1859" xr:uid="{00000000-0005-0000-0000-00003F070000}"/>
    <cellStyle name="e 2 5 4" xfId="1860" xr:uid="{00000000-0005-0000-0000-000040070000}"/>
    <cellStyle name="e 2 6" xfId="1861" xr:uid="{00000000-0005-0000-0000-000041070000}"/>
    <cellStyle name="e 2 7" xfId="1862" xr:uid="{00000000-0005-0000-0000-000042070000}"/>
    <cellStyle name="e 2 8" xfId="1863" xr:uid="{00000000-0005-0000-0000-000043070000}"/>
    <cellStyle name="e 2 9" xfId="1864" xr:uid="{00000000-0005-0000-0000-000044070000}"/>
    <cellStyle name="e 2_DIMENSIONAMENTO-PMSB" xfId="1865" xr:uid="{00000000-0005-0000-0000-000045070000}"/>
    <cellStyle name="e 3" xfId="1866" xr:uid="{00000000-0005-0000-0000-000046070000}"/>
    <cellStyle name="e 3 2" xfId="1867" xr:uid="{00000000-0005-0000-0000-000047070000}"/>
    <cellStyle name="e 3 2 2" xfId="1868" xr:uid="{00000000-0005-0000-0000-000048070000}"/>
    <cellStyle name="e 3 2 2 2" xfId="1869" xr:uid="{00000000-0005-0000-0000-000049070000}"/>
    <cellStyle name="e 3 2 2 3" xfId="1870" xr:uid="{00000000-0005-0000-0000-00004A070000}"/>
    <cellStyle name="e 3 2 2 4" xfId="1871" xr:uid="{00000000-0005-0000-0000-00004B070000}"/>
    <cellStyle name="e 3 2 3" xfId="1872" xr:uid="{00000000-0005-0000-0000-00004C070000}"/>
    <cellStyle name="e 3 2 4" xfId="1873" xr:uid="{00000000-0005-0000-0000-00004D070000}"/>
    <cellStyle name="e 3 2 5" xfId="1874" xr:uid="{00000000-0005-0000-0000-00004E070000}"/>
    <cellStyle name="e 3 3" xfId="1875" xr:uid="{00000000-0005-0000-0000-00004F070000}"/>
    <cellStyle name="e 3 3 2" xfId="1876" xr:uid="{00000000-0005-0000-0000-000050070000}"/>
    <cellStyle name="e 3 3 3" xfId="1877" xr:uid="{00000000-0005-0000-0000-000051070000}"/>
    <cellStyle name="e 3 3 4" xfId="1878" xr:uid="{00000000-0005-0000-0000-000052070000}"/>
    <cellStyle name="e 3 3 5" xfId="1879" xr:uid="{00000000-0005-0000-0000-000053070000}"/>
    <cellStyle name="e 3 4" xfId="1880" xr:uid="{00000000-0005-0000-0000-000054070000}"/>
    <cellStyle name="e 3 4 2" xfId="1881" xr:uid="{00000000-0005-0000-0000-000055070000}"/>
    <cellStyle name="e 3 4 3" xfId="1882" xr:uid="{00000000-0005-0000-0000-000056070000}"/>
    <cellStyle name="e 3 4 4" xfId="1883" xr:uid="{00000000-0005-0000-0000-000057070000}"/>
    <cellStyle name="e 3 5" xfId="1884" xr:uid="{00000000-0005-0000-0000-000058070000}"/>
    <cellStyle name="e 3 6" xfId="1885" xr:uid="{00000000-0005-0000-0000-000059070000}"/>
    <cellStyle name="e 3 7" xfId="1886" xr:uid="{00000000-0005-0000-0000-00005A070000}"/>
    <cellStyle name="e 3 8" xfId="1887" xr:uid="{00000000-0005-0000-0000-00005B070000}"/>
    <cellStyle name="e 3_DIMENSIONAMENTO-PMSB" xfId="1888" xr:uid="{00000000-0005-0000-0000-00005C070000}"/>
    <cellStyle name="e 4" xfId="1889" xr:uid="{00000000-0005-0000-0000-00005D070000}"/>
    <cellStyle name="e 4 2" xfId="1890" xr:uid="{00000000-0005-0000-0000-00005E070000}"/>
    <cellStyle name="e 4 2 2" xfId="1891" xr:uid="{00000000-0005-0000-0000-00005F070000}"/>
    <cellStyle name="e 4 2 3" xfId="1892" xr:uid="{00000000-0005-0000-0000-000060070000}"/>
    <cellStyle name="e 4 2 4" xfId="1893" xr:uid="{00000000-0005-0000-0000-000061070000}"/>
    <cellStyle name="e 4 3" xfId="1894" xr:uid="{00000000-0005-0000-0000-000062070000}"/>
    <cellStyle name="e 4 4" xfId="1895" xr:uid="{00000000-0005-0000-0000-000063070000}"/>
    <cellStyle name="e 4 5" xfId="1896" xr:uid="{00000000-0005-0000-0000-000064070000}"/>
    <cellStyle name="e 5" xfId="1897" xr:uid="{00000000-0005-0000-0000-000065070000}"/>
    <cellStyle name="e 5 2" xfId="1898" xr:uid="{00000000-0005-0000-0000-000066070000}"/>
    <cellStyle name="e 5 3" xfId="1899" xr:uid="{00000000-0005-0000-0000-000067070000}"/>
    <cellStyle name="e 5 4" xfId="1900" xr:uid="{00000000-0005-0000-0000-000068070000}"/>
    <cellStyle name="e 5 5" xfId="1901" xr:uid="{00000000-0005-0000-0000-000069070000}"/>
    <cellStyle name="e 6" xfId="1902" xr:uid="{00000000-0005-0000-0000-00006A070000}"/>
    <cellStyle name="e 6 2" xfId="1903" xr:uid="{00000000-0005-0000-0000-00006B070000}"/>
    <cellStyle name="e 6 3" xfId="1904" xr:uid="{00000000-0005-0000-0000-00006C070000}"/>
    <cellStyle name="e 6 4" xfId="1905" xr:uid="{00000000-0005-0000-0000-00006D070000}"/>
    <cellStyle name="e 6 5" xfId="1906" xr:uid="{00000000-0005-0000-0000-00006E070000}"/>
    <cellStyle name="e 7" xfId="1907" xr:uid="{00000000-0005-0000-0000-00006F070000}"/>
    <cellStyle name="e 7 2" xfId="1908" xr:uid="{00000000-0005-0000-0000-000070070000}"/>
    <cellStyle name="e 8" xfId="1909" xr:uid="{00000000-0005-0000-0000-000071070000}"/>
    <cellStyle name="e 9" xfId="1910" xr:uid="{00000000-0005-0000-0000-000072070000}"/>
    <cellStyle name="e_DIMENSIONAMENTO-PMSB" xfId="1911" xr:uid="{00000000-0005-0000-0000-000073070000}"/>
    <cellStyle name="e_DIMENSIONAMENTO-PMSB 2" xfId="1912" xr:uid="{00000000-0005-0000-0000-000074070000}"/>
    <cellStyle name="e_DIMENSIONAMENTO-PMSB 2 2" xfId="1913" xr:uid="{00000000-0005-0000-0000-000075070000}"/>
    <cellStyle name="e_DIMENSIONAMENTO-PMSB 2 3" xfId="1914" xr:uid="{00000000-0005-0000-0000-000076070000}"/>
    <cellStyle name="e_DIMENSIONAMENTO-PMSB 2 4" xfId="1915" xr:uid="{00000000-0005-0000-0000-000077070000}"/>
    <cellStyle name="e_DIMENSIONAMENTO-PMSB 2_DIMENSIONAMENTO-PMSB" xfId="1916" xr:uid="{00000000-0005-0000-0000-000078070000}"/>
    <cellStyle name="e_DIMENSIONAMENTO-PMSB 2_DIMENSIONAMENTO-PMSB 2" xfId="1917" xr:uid="{00000000-0005-0000-0000-000079070000}"/>
    <cellStyle name="e_DIMENSIONAMENTO-PMSB 2_DIMENSIONAMENTO-PMSB 3" xfId="1918" xr:uid="{00000000-0005-0000-0000-00007A070000}"/>
    <cellStyle name="e_DIMENSIONAMENTO-PMSB 2_DIMENSIONAMENTO-PMSB 4" xfId="1919" xr:uid="{00000000-0005-0000-0000-00007B070000}"/>
    <cellStyle name="e_DIMENSIONAMENTO-PMSB 2_QUADRO 5" xfId="1920" xr:uid="{00000000-0005-0000-0000-00007C070000}"/>
    <cellStyle name="e_DIMENSIONAMENTO-PMSB 2_QUADRO 5 2" xfId="1921" xr:uid="{00000000-0005-0000-0000-00007D070000}"/>
    <cellStyle name="e_DIMENSIONAMENTO-PMSB 2_QUADRO 5 3" xfId="1922" xr:uid="{00000000-0005-0000-0000-00007E070000}"/>
    <cellStyle name="e_DIMENSIONAMENTO-PMSB 2_QUADRO 5 4" xfId="1923" xr:uid="{00000000-0005-0000-0000-00007F070000}"/>
    <cellStyle name="e_DIMENSIONAMENTO-PMSB 3" xfId="1924" xr:uid="{00000000-0005-0000-0000-000080070000}"/>
    <cellStyle name="e_DIMENSIONAMENTO-PMSB 4" xfId="1925" xr:uid="{00000000-0005-0000-0000-000081070000}"/>
    <cellStyle name="e_DIMENSIONAMENTO-PMSB 5" xfId="1926" xr:uid="{00000000-0005-0000-0000-000082070000}"/>
    <cellStyle name="e_DIMENSIONAMENTO-PMSB_1" xfId="1927" xr:uid="{00000000-0005-0000-0000-000083070000}"/>
    <cellStyle name="e_DIMENSIONAMENTO-PMSB_1 2" xfId="1928" xr:uid="{00000000-0005-0000-0000-000084070000}"/>
    <cellStyle name="e_DIMENSIONAMENTO-PMSB_1 3" xfId="1929" xr:uid="{00000000-0005-0000-0000-000085070000}"/>
    <cellStyle name="e_DIMENSIONAMENTO-PMSB_1 4" xfId="1930" xr:uid="{00000000-0005-0000-0000-000086070000}"/>
    <cellStyle name="e_DIMENSIONAMENTO-PMSB_1_DIMENSIONAMENTO-PMSB" xfId="1931" xr:uid="{00000000-0005-0000-0000-000087070000}"/>
    <cellStyle name="e_DIMENSIONAMENTO-PMSB_1_DIMENSIONAMENTO-PMSB 2" xfId="1932" xr:uid="{00000000-0005-0000-0000-000088070000}"/>
    <cellStyle name="e_DIMENSIONAMENTO-PMSB_1_DIMENSIONAMENTO-PMSB 3" xfId="1933" xr:uid="{00000000-0005-0000-0000-000089070000}"/>
    <cellStyle name="e_DIMENSIONAMENTO-PMSB_1_DIMENSIONAMENTO-PMSB 4" xfId="1934" xr:uid="{00000000-0005-0000-0000-00008A070000}"/>
    <cellStyle name="e_DIMENSIONAMENTO-PMSB_1_QUADRO 5" xfId="1935" xr:uid="{00000000-0005-0000-0000-00008B070000}"/>
    <cellStyle name="e_DIMENSIONAMENTO-PMSB_1_QUADRO 5 2" xfId="1936" xr:uid="{00000000-0005-0000-0000-00008C070000}"/>
    <cellStyle name="e_DIMENSIONAMENTO-PMSB_1_QUADRO 5 3" xfId="1937" xr:uid="{00000000-0005-0000-0000-00008D070000}"/>
    <cellStyle name="e_DIMENSIONAMENTO-PMSB_1_QUADRO 5 4" xfId="1938" xr:uid="{00000000-0005-0000-0000-00008E070000}"/>
    <cellStyle name="e_Edificações" xfId="1939" xr:uid="{00000000-0005-0000-0000-00008F070000}"/>
    <cellStyle name="e_Edificações 2" xfId="1940" xr:uid="{00000000-0005-0000-0000-000090070000}"/>
    <cellStyle name="e_MT-130 - Obras de Melhorias" xfId="1941" xr:uid="{00000000-0005-0000-0000-000091070000}"/>
    <cellStyle name="e_MT-130 - Obras de Melhorias 2" xfId="1942" xr:uid="{00000000-0005-0000-0000-000092070000}"/>
    <cellStyle name="e_QUADRO 5" xfId="1943" xr:uid="{00000000-0005-0000-0000-000093070000}"/>
    <cellStyle name="e_QUADRO 5 2" xfId="1944" xr:uid="{00000000-0005-0000-0000-000094070000}"/>
    <cellStyle name="e_QUADRO 5 3" xfId="1945" xr:uid="{00000000-0005-0000-0000-000095070000}"/>
    <cellStyle name="e_QUADRO 5 4" xfId="1946" xr:uid="{00000000-0005-0000-0000-000096070000}"/>
    <cellStyle name="Emphasis 1" xfId="1947" xr:uid="{00000000-0005-0000-0000-000097070000}"/>
    <cellStyle name="Emphasis 1 2" xfId="1948" xr:uid="{00000000-0005-0000-0000-000098070000}"/>
    <cellStyle name="Emphasis 1 3" xfId="1949" xr:uid="{00000000-0005-0000-0000-000099070000}"/>
    <cellStyle name="Emphasis 1 4" xfId="1950" xr:uid="{00000000-0005-0000-0000-00009A070000}"/>
    <cellStyle name="Emphasis 1 5" xfId="1951" xr:uid="{00000000-0005-0000-0000-00009B070000}"/>
    <cellStyle name="Emphasis 2" xfId="1952" xr:uid="{00000000-0005-0000-0000-00009C070000}"/>
    <cellStyle name="Emphasis 2 2" xfId="1953" xr:uid="{00000000-0005-0000-0000-00009D070000}"/>
    <cellStyle name="Emphasis 2 3" xfId="1954" xr:uid="{00000000-0005-0000-0000-00009E070000}"/>
    <cellStyle name="Emphasis 2 4" xfId="1955" xr:uid="{00000000-0005-0000-0000-00009F070000}"/>
    <cellStyle name="Emphasis 2 5" xfId="1956" xr:uid="{00000000-0005-0000-0000-0000A0070000}"/>
    <cellStyle name="Emphasis 3" xfId="1957" xr:uid="{00000000-0005-0000-0000-0000A1070000}"/>
    <cellStyle name="Emphasis 3 2" xfId="1958" xr:uid="{00000000-0005-0000-0000-0000A2070000}"/>
    <cellStyle name="Emphasis 3 3" xfId="1959" xr:uid="{00000000-0005-0000-0000-0000A3070000}"/>
    <cellStyle name="Emphasis 3 4" xfId="1960" xr:uid="{00000000-0005-0000-0000-0000A4070000}"/>
    <cellStyle name="Emphasis 3 5" xfId="1961" xr:uid="{00000000-0005-0000-0000-0000A5070000}"/>
    <cellStyle name="Encabez1" xfId="1962" xr:uid="{00000000-0005-0000-0000-0000A6070000}"/>
    <cellStyle name="Encabez1 2" xfId="1963" xr:uid="{00000000-0005-0000-0000-0000A7070000}"/>
    <cellStyle name="Encabez1 3" xfId="1964" xr:uid="{00000000-0005-0000-0000-0000A8070000}"/>
    <cellStyle name="Encabez1 4" xfId="1965" xr:uid="{00000000-0005-0000-0000-0000A9070000}"/>
    <cellStyle name="Encabez1 5" xfId="1966" xr:uid="{00000000-0005-0000-0000-0000AA070000}"/>
    <cellStyle name="Encabez2" xfId="1967" xr:uid="{00000000-0005-0000-0000-0000AB070000}"/>
    <cellStyle name="Encabez2 2" xfId="1968" xr:uid="{00000000-0005-0000-0000-0000AC070000}"/>
    <cellStyle name="Encabez2 3" xfId="1969" xr:uid="{00000000-0005-0000-0000-0000AD070000}"/>
    <cellStyle name="Encabez2 4" xfId="1970" xr:uid="{00000000-0005-0000-0000-0000AE070000}"/>
    <cellStyle name="Encabez2 5" xfId="1971" xr:uid="{00000000-0005-0000-0000-0000AF070000}"/>
    <cellStyle name="Ênfase1 2" xfId="1972" xr:uid="{00000000-0005-0000-0000-0000B0070000}"/>
    <cellStyle name="Ênfase1 2 2" xfId="1973" xr:uid="{00000000-0005-0000-0000-0000B1070000}"/>
    <cellStyle name="Ênfase1 2 3" xfId="1974" xr:uid="{00000000-0005-0000-0000-0000B2070000}"/>
    <cellStyle name="Ênfase1 2 4" xfId="1975" xr:uid="{00000000-0005-0000-0000-0000B3070000}"/>
    <cellStyle name="Ênfase1 2 5" xfId="1976" xr:uid="{00000000-0005-0000-0000-0000B4070000}"/>
    <cellStyle name="Ênfase1 3" xfId="1977" xr:uid="{00000000-0005-0000-0000-0000B5070000}"/>
    <cellStyle name="Ênfase2 2" xfId="1978" xr:uid="{00000000-0005-0000-0000-0000B6070000}"/>
    <cellStyle name="Ênfase2 2 2" xfId="1979" xr:uid="{00000000-0005-0000-0000-0000B7070000}"/>
    <cellStyle name="Ênfase2 2 3" xfId="1980" xr:uid="{00000000-0005-0000-0000-0000B8070000}"/>
    <cellStyle name="Ênfase2 2 4" xfId="1981" xr:uid="{00000000-0005-0000-0000-0000B9070000}"/>
    <cellStyle name="Ênfase2 2 5" xfId="1982" xr:uid="{00000000-0005-0000-0000-0000BA070000}"/>
    <cellStyle name="Ênfase3 2" xfId="1983" xr:uid="{00000000-0005-0000-0000-0000BB070000}"/>
    <cellStyle name="Ênfase3 2 2" xfId="1984" xr:uid="{00000000-0005-0000-0000-0000BC070000}"/>
    <cellStyle name="Ênfase3 2 3" xfId="1985" xr:uid="{00000000-0005-0000-0000-0000BD070000}"/>
    <cellStyle name="Ênfase3 2 4" xfId="1986" xr:uid="{00000000-0005-0000-0000-0000BE070000}"/>
    <cellStyle name="Ênfase3 2 5" xfId="1987" xr:uid="{00000000-0005-0000-0000-0000BF070000}"/>
    <cellStyle name="Ênfase3 3" xfId="1988" xr:uid="{00000000-0005-0000-0000-0000C0070000}"/>
    <cellStyle name="Ênfase3 3 2" xfId="1989" xr:uid="{00000000-0005-0000-0000-0000C1070000}"/>
    <cellStyle name="Ênfase3 3 3" xfId="1990" xr:uid="{00000000-0005-0000-0000-0000C2070000}"/>
    <cellStyle name="Ênfase3 3 4" xfId="1991" xr:uid="{00000000-0005-0000-0000-0000C3070000}"/>
    <cellStyle name="Ênfase3 3 5" xfId="1992" xr:uid="{00000000-0005-0000-0000-0000C4070000}"/>
    <cellStyle name="Ênfase3 3_DIMENSIONAMENTO-PMSB" xfId="1993" xr:uid="{00000000-0005-0000-0000-0000C5070000}"/>
    <cellStyle name="Ênfase4 2" xfId="1994" xr:uid="{00000000-0005-0000-0000-0000C6070000}"/>
    <cellStyle name="Ênfase4 2 2" xfId="1995" xr:uid="{00000000-0005-0000-0000-0000C7070000}"/>
    <cellStyle name="Ênfase4 2 3" xfId="1996" xr:uid="{00000000-0005-0000-0000-0000C8070000}"/>
    <cellStyle name="Ênfase4 2 4" xfId="1997" xr:uid="{00000000-0005-0000-0000-0000C9070000}"/>
    <cellStyle name="Ênfase4 2 5" xfId="1998" xr:uid="{00000000-0005-0000-0000-0000CA070000}"/>
    <cellStyle name="Ênfase4 3" xfId="1999" xr:uid="{00000000-0005-0000-0000-0000CB070000}"/>
    <cellStyle name="Ênfase4 3 2" xfId="2000" xr:uid="{00000000-0005-0000-0000-0000CC070000}"/>
    <cellStyle name="Ênfase4 3 3" xfId="2001" xr:uid="{00000000-0005-0000-0000-0000CD070000}"/>
    <cellStyle name="Ênfase4 3 4" xfId="2002" xr:uid="{00000000-0005-0000-0000-0000CE070000}"/>
    <cellStyle name="Ênfase4 3 5" xfId="2003" xr:uid="{00000000-0005-0000-0000-0000CF070000}"/>
    <cellStyle name="Ênfase4 3_DIMENSIONAMENTO-PMSB" xfId="2004" xr:uid="{00000000-0005-0000-0000-0000D0070000}"/>
    <cellStyle name="Ênfase5 2" xfId="2005" xr:uid="{00000000-0005-0000-0000-0000D1070000}"/>
    <cellStyle name="Ênfase5 2 2" xfId="2006" xr:uid="{00000000-0005-0000-0000-0000D2070000}"/>
    <cellStyle name="Ênfase5 2 3" xfId="2007" xr:uid="{00000000-0005-0000-0000-0000D3070000}"/>
    <cellStyle name="Ênfase5 2 4" xfId="2008" xr:uid="{00000000-0005-0000-0000-0000D4070000}"/>
    <cellStyle name="Ênfase5 2 5" xfId="2009" xr:uid="{00000000-0005-0000-0000-0000D5070000}"/>
    <cellStyle name="Ênfase6 2" xfId="2010" xr:uid="{00000000-0005-0000-0000-0000D6070000}"/>
    <cellStyle name="Ênfase6 2 2" xfId="2011" xr:uid="{00000000-0005-0000-0000-0000D7070000}"/>
    <cellStyle name="Ênfase6 2 3" xfId="2012" xr:uid="{00000000-0005-0000-0000-0000D8070000}"/>
    <cellStyle name="Ênfase6 2 4" xfId="2013" xr:uid="{00000000-0005-0000-0000-0000D9070000}"/>
    <cellStyle name="Ênfase6 2 5" xfId="2014" xr:uid="{00000000-0005-0000-0000-0000DA070000}"/>
    <cellStyle name="entrada 2" xfId="2015" xr:uid="{00000000-0005-0000-0000-0000DB070000}"/>
    <cellStyle name="Entrada 3" xfId="2016" xr:uid="{00000000-0005-0000-0000-0000DC070000}"/>
    <cellStyle name="Estilo 1" xfId="2017" xr:uid="{00000000-0005-0000-0000-0000DD070000}"/>
    <cellStyle name="Estilo 1 2" xfId="2018" xr:uid="{00000000-0005-0000-0000-0000DE070000}"/>
    <cellStyle name="Estilo 1 2 2" xfId="2019" xr:uid="{00000000-0005-0000-0000-0000DF070000}"/>
    <cellStyle name="Estilo 1 2 2 2" xfId="2020" xr:uid="{00000000-0005-0000-0000-0000E0070000}"/>
    <cellStyle name="Estilo 1 2 2 2 2" xfId="2021" xr:uid="{00000000-0005-0000-0000-0000E1070000}"/>
    <cellStyle name="Estilo 1 2 2 2 2 2" xfId="2022" xr:uid="{00000000-0005-0000-0000-0000E2070000}"/>
    <cellStyle name="Estilo 1 2 2 2 2 3" xfId="2023" xr:uid="{00000000-0005-0000-0000-0000E3070000}"/>
    <cellStyle name="Estilo 1 2 2 2 2 4" xfId="2024" xr:uid="{00000000-0005-0000-0000-0000E4070000}"/>
    <cellStyle name="Estilo 1 2 2 2 3" xfId="2025" xr:uid="{00000000-0005-0000-0000-0000E5070000}"/>
    <cellStyle name="Estilo 1 2 2 2 4" xfId="2026" xr:uid="{00000000-0005-0000-0000-0000E6070000}"/>
    <cellStyle name="Estilo 1 2 2 2 5" xfId="2027" xr:uid="{00000000-0005-0000-0000-0000E7070000}"/>
    <cellStyle name="Estilo 1 2 2 2_DIMENSIONAMENTO-PMSB" xfId="2028" xr:uid="{00000000-0005-0000-0000-0000E8070000}"/>
    <cellStyle name="Estilo 1 2 2 3" xfId="2029" xr:uid="{00000000-0005-0000-0000-0000E9070000}"/>
    <cellStyle name="Estilo 1 2 2 3 2" xfId="2030" xr:uid="{00000000-0005-0000-0000-0000EA070000}"/>
    <cellStyle name="Estilo 1 2 2 3 3" xfId="2031" xr:uid="{00000000-0005-0000-0000-0000EB070000}"/>
    <cellStyle name="Estilo 1 2 2 3 4" xfId="2032" xr:uid="{00000000-0005-0000-0000-0000EC070000}"/>
    <cellStyle name="Estilo 1 2 2 4" xfId="2033" xr:uid="{00000000-0005-0000-0000-0000ED070000}"/>
    <cellStyle name="Estilo 1 2 2 5" xfId="2034" xr:uid="{00000000-0005-0000-0000-0000EE070000}"/>
    <cellStyle name="Estilo 1 2 2 6" xfId="2035" xr:uid="{00000000-0005-0000-0000-0000EF070000}"/>
    <cellStyle name="Estilo 1 2 2_DIMENSIONAMENTO-PMSB" xfId="2036" xr:uid="{00000000-0005-0000-0000-0000F0070000}"/>
    <cellStyle name="Estilo 1 2 3" xfId="2037" xr:uid="{00000000-0005-0000-0000-0000F1070000}"/>
    <cellStyle name="Estilo 1 2 3 2" xfId="2038" xr:uid="{00000000-0005-0000-0000-0000F2070000}"/>
    <cellStyle name="Estilo 1 2 3 2 2" xfId="2039" xr:uid="{00000000-0005-0000-0000-0000F3070000}"/>
    <cellStyle name="Estilo 1 2 3 2 3" xfId="2040" xr:uid="{00000000-0005-0000-0000-0000F4070000}"/>
    <cellStyle name="Estilo 1 2 3 2 4" xfId="2041" xr:uid="{00000000-0005-0000-0000-0000F5070000}"/>
    <cellStyle name="Estilo 1 2 3 3" xfId="2042" xr:uid="{00000000-0005-0000-0000-0000F6070000}"/>
    <cellStyle name="Estilo 1 2 3 4" xfId="2043" xr:uid="{00000000-0005-0000-0000-0000F7070000}"/>
    <cellStyle name="Estilo 1 2 3 5" xfId="2044" xr:uid="{00000000-0005-0000-0000-0000F8070000}"/>
    <cellStyle name="Estilo 1 2 3_DIMENSIONAMENTO-PMSB" xfId="2045" xr:uid="{00000000-0005-0000-0000-0000F9070000}"/>
    <cellStyle name="Estilo 1 2 4" xfId="2046" xr:uid="{00000000-0005-0000-0000-0000FA070000}"/>
    <cellStyle name="Estilo 1 2 4 2" xfId="2047" xr:uid="{00000000-0005-0000-0000-0000FB070000}"/>
    <cellStyle name="Estilo 1 2 4 3" xfId="2048" xr:uid="{00000000-0005-0000-0000-0000FC070000}"/>
    <cellStyle name="Estilo 1 2 4 4" xfId="2049" xr:uid="{00000000-0005-0000-0000-0000FD070000}"/>
    <cellStyle name="Estilo 1 2 4 5" xfId="2050" xr:uid="{00000000-0005-0000-0000-0000FE070000}"/>
    <cellStyle name="Estilo 1 2 5" xfId="2051" xr:uid="{00000000-0005-0000-0000-0000FF070000}"/>
    <cellStyle name="Estilo 1 2 6" xfId="2052" xr:uid="{00000000-0005-0000-0000-000000080000}"/>
    <cellStyle name="Estilo 1 2 7" xfId="2053" xr:uid="{00000000-0005-0000-0000-000001080000}"/>
    <cellStyle name="Estilo 1 2 8" xfId="2054" xr:uid="{00000000-0005-0000-0000-000002080000}"/>
    <cellStyle name="Estilo 1 2_DIMENSIONAMENTO-PMSB" xfId="2055" xr:uid="{00000000-0005-0000-0000-000003080000}"/>
    <cellStyle name="Estilo 1 3" xfId="2056" xr:uid="{00000000-0005-0000-0000-000004080000}"/>
    <cellStyle name="Estilo 1 4" xfId="2057" xr:uid="{00000000-0005-0000-0000-000005080000}"/>
    <cellStyle name="Estilo 1 4 2" xfId="2058" xr:uid="{00000000-0005-0000-0000-000006080000}"/>
    <cellStyle name="Estilo 1 4 3" xfId="2059" xr:uid="{00000000-0005-0000-0000-000007080000}"/>
    <cellStyle name="Estilo 1 4 4" xfId="2060" xr:uid="{00000000-0005-0000-0000-000008080000}"/>
    <cellStyle name="Estilo 1 5" xfId="2061" xr:uid="{00000000-0005-0000-0000-000009080000}"/>
    <cellStyle name="Estilo 1 6" xfId="2062" xr:uid="{00000000-0005-0000-0000-00000A080000}"/>
    <cellStyle name="Estilo 1 7" xfId="2063" xr:uid="{00000000-0005-0000-0000-00000B080000}"/>
    <cellStyle name="Estilo 2" xfId="2064" xr:uid="{00000000-0005-0000-0000-00000C080000}"/>
    <cellStyle name="Estilo 2 2" xfId="2065" xr:uid="{00000000-0005-0000-0000-00000D080000}"/>
    <cellStyle name="Estilo 2 2 2" xfId="2066" xr:uid="{00000000-0005-0000-0000-00000E080000}"/>
    <cellStyle name="Estilo 2 2 2 2" xfId="2067" xr:uid="{00000000-0005-0000-0000-00000F080000}"/>
    <cellStyle name="Estilo 2 2 2 2 2" xfId="2068" xr:uid="{00000000-0005-0000-0000-000010080000}"/>
    <cellStyle name="Estilo 2 2 2 2 2 2" xfId="2069" xr:uid="{00000000-0005-0000-0000-000011080000}"/>
    <cellStyle name="Estilo 2 2 2 2 2 3" xfId="2070" xr:uid="{00000000-0005-0000-0000-000012080000}"/>
    <cellStyle name="Estilo 2 2 2 2 2 4" xfId="2071" xr:uid="{00000000-0005-0000-0000-000013080000}"/>
    <cellStyle name="Estilo 2 2 2 2 3" xfId="2072" xr:uid="{00000000-0005-0000-0000-000014080000}"/>
    <cellStyle name="Estilo 2 2 2 2 4" xfId="2073" xr:uid="{00000000-0005-0000-0000-000015080000}"/>
    <cellStyle name="Estilo 2 2 2 2 5" xfId="2074" xr:uid="{00000000-0005-0000-0000-000016080000}"/>
    <cellStyle name="Estilo 2 2 2 2_DIMENSIONAMENTO-PMSB" xfId="2075" xr:uid="{00000000-0005-0000-0000-000017080000}"/>
    <cellStyle name="Estilo 2 2 2 3" xfId="2076" xr:uid="{00000000-0005-0000-0000-000018080000}"/>
    <cellStyle name="Estilo 2 2 2 3 2" xfId="2077" xr:uid="{00000000-0005-0000-0000-000019080000}"/>
    <cellStyle name="Estilo 2 2 2 3 3" xfId="2078" xr:uid="{00000000-0005-0000-0000-00001A080000}"/>
    <cellStyle name="Estilo 2 2 2 3 4" xfId="2079" xr:uid="{00000000-0005-0000-0000-00001B080000}"/>
    <cellStyle name="Estilo 2 2 2 4" xfId="2080" xr:uid="{00000000-0005-0000-0000-00001C080000}"/>
    <cellStyle name="Estilo 2 2 2 5" xfId="2081" xr:uid="{00000000-0005-0000-0000-00001D080000}"/>
    <cellStyle name="Estilo 2 2 2 6" xfId="2082" xr:uid="{00000000-0005-0000-0000-00001E080000}"/>
    <cellStyle name="Estilo 2 2 2_DIMENSIONAMENTO-PMSB" xfId="2083" xr:uid="{00000000-0005-0000-0000-00001F080000}"/>
    <cellStyle name="Estilo 2 2 3" xfId="2084" xr:uid="{00000000-0005-0000-0000-000020080000}"/>
    <cellStyle name="Estilo 2 2 3 2" xfId="2085" xr:uid="{00000000-0005-0000-0000-000021080000}"/>
    <cellStyle name="Estilo 2 2 3 2 2" xfId="2086" xr:uid="{00000000-0005-0000-0000-000022080000}"/>
    <cellStyle name="Estilo 2 2 3 2 3" xfId="2087" xr:uid="{00000000-0005-0000-0000-000023080000}"/>
    <cellStyle name="Estilo 2 2 3 2 4" xfId="2088" xr:uid="{00000000-0005-0000-0000-000024080000}"/>
    <cellStyle name="Estilo 2 2 3 3" xfId="2089" xr:uid="{00000000-0005-0000-0000-000025080000}"/>
    <cellStyle name="Estilo 2 2 3 4" xfId="2090" xr:uid="{00000000-0005-0000-0000-000026080000}"/>
    <cellStyle name="Estilo 2 2 3 5" xfId="2091" xr:uid="{00000000-0005-0000-0000-000027080000}"/>
    <cellStyle name="Estilo 2 2 3_DIMENSIONAMENTO-PMSB" xfId="2092" xr:uid="{00000000-0005-0000-0000-000028080000}"/>
    <cellStyle name="Estilo 2 2 4" xfId="2093" xr:uid="{00000000-0005-0000-0000-000029080000}"/>
    <cellStyle name="Estilo 2 2 4 2" xfId="2094" xr:uid="{00000000-0005-0000-0000-00002A080000}"/>
    <cellStyle name="Estilo 2 2 4 3" xfId="2095" xr:uid="{00000000-0005-0000-0000-00002B080000}"/>
    <cellStyle name="Estilo 2 2 4 4" xfId="2096" xr:uid="{00000000-0005-0000-0000-00002C080000}"/>
    <cellStyle name="Estilo 2 2 4 5" xfId="2097" xr:uid="{00000000-0005-0000-0000-00002D080000}"/>
    <cellStyle name="Estilo 2 2 5" xfId="2098" xr:uid="{00000000-0005-0000-0000-00002E080000}"/>
    <cellStyle name="Estilo 2 2 6" xfId="2099" xr:uid="{00000000-0005-0000-0000-00002F080000}"/>
    <cellStyle name="Estilo 2 2 7" xfId="2100" xr:uid="{00000000-0005-0000-0000-000030080000}"/>
    <cellStyle name="Estilo 2 2 8" xfId="2101" xr:uid="{00000000-0005-0000-0000-000031080000}"/>
    <cellStyle name="Estilo 2 2_DIMENSIONAMENTO-PMSB" xfId="2102" xr:uid="{00000000-0005-0000-0000-000032080000}"/>
    <cellStyle name="Estilo 2 3" xfId="2103" xr:uid="{00000000-0005-0000-0000-000033080000}"/>
    <cellStyle name="Estilo 2 3 2" xfId="2104" xr:uid="{00000000-0005-0000-0000-000034080000}"/>
    <cellStyle name="Estilo 2 3 2 2" xfId="2105" xr:uid="{00000000-0005-0000-0000-000035080000}"/>
    <cellStyle name="Estilo 2 3 2 2 2" xfId="2106" xr:uid="{00000000-0005-0000-0000-000036080000}"/>
    <cellStyle name="Estilo 2 3 2 2 3" xfId="2107" xr:uid="{00000000-0005-0000-0000-000037080000}"/>
    <cellStyle name="Estilo 2 3 2 2 4" xfId="2108" xr:uid="{00000000-0005-0000-0000-000038080000}"/>
    <cellStyle name="Estilo 2 3 2 3" xfId="2109" xr:uid="{00000000-0005-0000-0000-000039080000}"/>
    <cellStyle name="Estilo 2 3 2 4" xfId="2110" xr:uid="{00000000-0005-0000-0000-00003A080000}"/>
    <cellStyle name="Estilo 2 3 2 5" xfId="2111" xr:uid="{00000000-0005-0000-0000-00003B080000}"/>
    <cellStyle name="Estilo 2 3 2_DIMENSIONAMENTO-PMSB" xfId="2112" xr:uid="{00000000-0005-0000-0000-00003C080000}"/>
    <cellStyle name="Estilo 2 3 3" xfId="2113" xr:uid="{00000000-0005-0000-0000-00003D080000}"/>
    <cellStyle name="Estilo 2 3 3 2" xfId="2114" xr:uid="{00000000-0005-0000-0000-00003E080000}"/>
    <cellStyle name="Estilo 2 3 3 3" xfId="2115" xr:uid="{00000000-0005-0000-0000-00003F080000}"/>
    <cellStyle name="Estilo 2 3 3 4" xfId="2116" xr:uid="{00000000-0005-0000-0000-000040080000}"/>
    <cellStyle name="Estilo 2 3 4" xfId="2117" xr:uid="{00000000-0005-0000-0000-000041080000}"/>
    <cellStyle name="Estilo 2 3 5" xfId="2118" xr:uid="{00000000-0005-0000-0000-000042080000}"/>
    <cellStyle name="Estilo 2 3 6" xfId="2119" xr:uid="{00000000-0005-0000-0000-000043080000}"/>
    <cellStyle name="Estilo 2 3_DIMENSIONAMENTO-PMSB" xfId="2120" xr:uid="{00000000-0005-0000-0000-000044080000}"/>
    <cellStyle name="Estilo 2 4" xfId="2121" xr:uid="{00000000-0005-0000-0000-000045080000}"/>
    <cellStyle name="Estilo 2 4 2" xfId="2122" xr:uid="{00000000-0005-0000-0000-000046080000}"/>
    <cellStyle name="Estilo 2 4 2 2" xfId="2123" xr:uid="{00000000-0005-0000-0000-000047080000}"/>
    <cellStyle name="Estilo 2 4 2 3" xfId="2124" xr:uid="{00000000-0005-0000-0000-000048080000}"/>
    <cellStyle name="Estilo 2 4 2 4" xfId="2125" xr:uid="{00000000-0005-0000-0000-000049080000}"/>
    <cellStyle name="Estilo 2 4 3" xfId="2126" xr:uid="{00000000-0005-0000-0000-00004A080000}"/>
    <cellStyle name="Estilo 2 4 4" xfId="2127" xr:uid="{00000000-0005-0000-0000-00004B080000}"/>
    <cellStyle name="Estilo 2 4 5" xfId="2128" xr:uid="{00000000-0005-0000-0000-00004C080000}"/>
    <cellStyle name="Estilo 2 4_DIMENSIONAMENTO-PMSB" xfId="2129" xr:uid="{00000000-0005-0000-0000-00004D080000}"/>
    <cellStyle name="Estilo 2 5" xfId="2130" xr:uid="{00000000-0005-0000-0000-00004E080000}"/>
    <cellStyle name="Estilo 2 5 2" xfId="2131" xr:uid="{00000000-0005-0000-0000-00004F080000}"/>
    <cellStyle name="Estilo 2 5 3" xfId="2132" xr:uid="{00000000-0005-0000-0000-000050080000}"/>
    <cellStyle name="Estilo 2 5 4" xfId="2133" xr:uid="{00000000-0005-0000-0000-000051080000}"/>
    <cellStyle name="Estilo 2 5 5" xfId="2134" xr:uid="{00000000-0005-0000-0000-000052080000}"/>
    <cellStyle name="Estilo 2 6" xfId="2135" xr:uid="{00000000-0005-0000-0000-000053080000}"/>
    <cellStyle name="Estilo 2 7" xfId="2136" xr:uid="{00000000-0005-0000-0000-000054080000}"/>
    <cellStyle name="Estilo 2 8" xfId="2137" xr:uid="{00000000-0005-0000-0000-000055080000}"/>
    <cellStyle name="Estilo 2 9" xfId="2138" xr:uid="{00000000-0005-0000-0000-000056080000}"/>
    <cellStyle name="Estilo 2_DIMENSIONAMENTO-PMSB" xfId="2139" xr:uid="{00000000-0005-0000-0000-000057080000}"/>
    <cellStyle name="Estilo cinza" xfId="2140" xr:uid="{00000000-0005-0000-0000-000058080000}"/>
    <cellStyle name="Estilo cinza 2" xfId="2141" xr:uid="{00000000-0005-0000-0000-000059080000}"/>
    <cellStyle name="Estilo cinza 2 2" xfId="2142" xr:uid="{00000000-0005-0000-0000-00005A080000}"/>
    <cellStyle name="Estilo cinza 2 2 2" xfId="2143" xr:uid="{00000000-0005-0000-0000-00005B080000}"/>
    <cellStyle name="Estilo cinza 2 2 2 2" xfId="2144" xr:uid="{00000000-0005-0000-0000-00005C080000}"/>
    <cellStyle name="Estilo cinza 2 2 2 2 2" xfId="2145" xr:uid="{00000000-0005-0000-0000-00005D080000}"/>
    <cellStyle name="Estilo cinza 2 2 2 2 3" xfId="2146" xr:uid="{00000000-0005-0000-0000-00005E080000}"/>
    <cellStyle name="Estilo cinza 2 2 2 2 4" xfId="2147" xr:uid="{00000000-0005-0000-0000-00005F080000}"/>
    <cellStyle name="Estilo cinza 2 2 2 3" xfId="2148" xr:uid="{00000000-0005-0000-0000-000060080000}"/>
    <cellStyle name="Estilo cinza 2 2 2 4" xfId="2149" xr:uid="{00000000-0005-0000-0000-000061080000}"/>
    <cellStyle name="Estilo cinza 2 2 2 5" xfId="2150" xr:uid="{00000000-0005-0000-0000-000062080000}"/>
    <cellStyle name="Estilo cinza 2 2 2_DIMENSIONAMENTO-PMSB" xfId="2151" xr:uid="{00000000-0005-0000-0000-000063080000}"/>
    <cellStyle name="Estilo cinza 2 2 3" xfId="2152" xr:uid="{00000000-0005-0000-0000-000064080000}"/>
    <cellStyle name="Estilo cinza 2 2 3 2" xfId="2153" xr:uid="{00000000-0005-0000-0000-000065080000}"/>
    <cellStyle name="Estilo cinza 2 2 3 3" xfId="2154" xr:uid="{00000000-0005-0000-0000-000066080000}"/>
    <cellStyle name="Estilo cinza 2 2 3 4" xfId="2155" xr:uid="{00000000-0005-0000-0000-000067080000}"/>
    <cellStyle name="Estilo cinza 2 2 4" xfId="2156" xr:uid="{00000000-0005-0000-0000-000068080000}"/>
    <cellStyle name="Estilo cinza 2 2 5" xfId="2157" xr:uid="{00000000-0005-0000-0000-000069080000}"/>
    <cellStyle name="Estilo cinza 2 2 6" xfId="2158" xr:uid="{00000000-0005-0000-0000-00006A080000}"/>
    <cellStyle name="Estilo cinza 2 2_DIMENSIONAMENTO-PMSB" xfId="2159" xr:uid="{00000000-0005-0000-0000-00006B080000}"/>
    <cellStyle name="Estilo cinza 2 3" xfId="2160" xr:uid="{00000000-0005-0000-0000-00006C080000}"/>
    <cellStyle name="Estilo cinza 2 3 2" xfId="2161" xr:uid="{00000000-0005-0000-0000-00006D080000}"/>
    <cellStyle name="Estilo cinza 2 3 2 2" xfId="2162" xr:uid="{00000000-0005-0000-0000-00006E080000}"/>
    <cellStyle name="Estilo cinza 2 3 2 3" xfId="2163" xr:uid="{00000000-0005-0000-0000-00006F080000}"/>
    <cellStyle name="Estilo cinza 2 3 2 4" xfId="2164" xr:uid="{00000000-0005-0000-0000-000070080000}"/>
    <cellStyle name="Estilo cinza 2 3 3" xfId="2165" xr:uid="{00000000-0005-0000-0000-000071080000}"/>
    <cellStyle name="Estilo cinza 2 3 4" xfId="2166" xr:uid="{00000000-0005-0000-0000-000072080000}"/>
    <cellStyle name="Estilo cinza 2 3 5" xfId="2167" xr:uid="{00000000-0005-0000-0000-000073080000}"/>
    <cellStyle name="Estilo cinza 2 3_DIMENSIONAMENTO-PMSB" xfId="2168" xr:uid="{00000000-0005-0000-0000-000074080000}"/>
    <cellStyle name="Estilo cinza 2 4" xfId="2169" xr:uid="{00000000-0005-0000-0000-000075080000}"/>
    <cellStyle name="Estilo cinza 2 4 2" xfId="2170" xr:uid="{00000000-0005-0000-0000-000076080000}"/>
    <cellStyle name="Estilo cinza 2 4 3" xfId="2171" xr:uid="{00000000-0005-0000-0000-000077080000}"/>
    <cellStyle name="Estilo cinza 2 4 4" xfId="2172" xr:uid="{00000000-0005-0000-0000-000078080000}"/>
    <cellStyle name="Estilo cinza 2 4 5" xfId="2173" xr:uid="{00000000-0005-0000-0000-000079080000}"/>
    <cellStyle name="Estilo cinza 2 5" xfId="2174" xr:uid="{00000000-0005-0000-0000-00007A080000}"/>
    <cellStyle name="Estilo cinza 2 6" xfId="2175" xr:uid="{00000000-0005-0000-0000-00007B080000}"/>
    <cellStyle name="Estilo cinza 2 7" xfId="2176" xr:uid="{00000000-0005-0000-0000-00007C080000}"/>
    <cellStyle name="Estilo cinza 2 8" xfId="2177" xr:uid="{00000000-0005-0000-0000-00007D080000}"/>
    <cellStyle name="Estilo cinza 2_DIMENSIONAMENTO-PMSB" xfId="2178" xr:uid="{00000000-0005-0000-0000-00007E080000}"/>
    <cellStyle name="Estilo cinza 3" xfId="2179" xr:uid="{00000000-0005-0000-0000-00007F080000}"/>
    <cellStyle name="Estilo cinza 3 2" xfId="2180" xr:uid="{00000000-0005-0000-0000-000080080000}"/>
    <cellStyle name="Estilo cinza 3 2 2" xfId="2181" xr:uid="{00000000-0005-0000-0000-000081080000}"/>
    <cellStyle name="Estilo cinza 3 2 2 2" xfId="2182" xr:uid="{00000000-0005-0000-0000-000082080000}"/>
    <cellStyle name="Estilo cinza 3 2 2 3" xfId="2183" xr:uid="{00000000-0005-0000-0000-000083080000}"/>
    <cellStyle name="Estilo cinza 3 2 2 4" xfId="2184" xr:uid="{00000000-0005-0000-0000-000084080000}"/>
    <cellStyle name="Estilo cinza 3 2 3" xfId="2185" xr:uid="{00000000-0005-0000-0000-000085080000}"/>
    <cellStyle name="Estilo cinza 3 2 4" xfId="2186" xr:uid="{00000000-0005-0000-0000-000086080000}"/>
    <cellStyle name="Estilo cinza 3 2 5" xfId="2187" xr:uid="{00000000-0005-0000-0000-000087080000}"/>
    <cellStyle name="Estilo cinza 3 2_DIMENSIONAMENTO-PMSB" xfId="2188" xr:uid="{00000000-0005-0000-0000-000088080000}"/>
    <cellStyle name="Estilo cinza 3 3" xfId="2189" xr:uid="{00000000-0005-0000-0000-000089080000}"/>
    <cellStyle name="Estilo cinza 3 3 2" xfId="2190" xr:uid="{00000000-0005-0000-0000-00008A080000}"/>
    <cellStyle name="Estilo cinza 3 3 3" xfId="2191" xr:uid="{00000000-0005-0000-0000-00008B080000}"/>
    <cellStyle name="Estilo cinza 3 3 4" xfId="2192" xr:uid="{00000000-0005-0000-0000-00008C080000}"/>
    <cellStyle name="Estilo cinza 3 4" xfId="2193" xr:uid="{00000000-0005-0000-0000-00008D080000}"/>
    <cellStyle name="Estilo cinza 3 5" xfId="2194" xr:uid="{00000000-0005-0000-0000-00008E080000}"/>
    <cellStyle name="Estilo cinza 3 6" xfId="2195" xr:uid="{00000000-0005-0000-0000-00008F080000}"/>
    <cellStyle name="Estilo cinza 3_DIMENSIONAMENTO-PMSB" xfId="2196" xr:uid="{00000000-0005-0000-0000-000090080000}"/>
    <cellStyle name="Estilo cinza 4" xfId="2197" xr:uid="{00000000-0005-0000-0000-000091080000}"/>
    <cellStyle name="Estilo cinza 4 2" xfId="2198" xr:uid="{00000000-0005-0000-0000-000092080000}"/>
    <cellStyle name="Estilo cinza 4 2 2" xfId="2199" xr:uid="{00000000-0005-0000-0000-000093080000}"/>
    <cellStyle name="Estilo cinza 4 2 3" xfId="2200" xr:uid="{00000000-0005-0000-0000-000094080000}"/>
    <cellStyle name="Estilo cinza 4 2 4" xfId="2201" xr:uid="{00000000-0005-0000-0000-000095080000}"/>
    <cellStyle name="Estilo cinza 4 3" xfId="2202" xr:uid="{00000000-0005-0000-0000-000096080000}"/>
    <cellStyle name="Estilo cinza 4 4" xfId="2203" xr:uid="{00000000-0005-0000-0000-000097080000}"/>
    <cellStyle name="Estilo cinza 4 5" xfId="2204" xr:uid="{00000000-0005-0000-0000-000098080000}"/>
    <cellStyle name="Estilo cinza 4_DIMENSIONAMENTO-PMSB" xfId="2205" xr:uid="{00000000-0005-0000-0000-000099080000}"/>
    <cellStyle name="Estilo cinza 5" xfId="2206" xr:uid="{00000000-0005-0000-0000-00009A080000}"/>
    <cellStyle name="Estilo cinza 5 2" xfId="2207" xr:uid="{00000000-0005-0000-0000-00009B080000}"/>
    <cellStyle name="Estilo cinza 5 3" xfId="2208" xr:uid="{00000000-0005-0000-0000-00009C080000}"/>
    <cellStyle name="Estilo cinza 5 4" xfId="2209" xr:uid="{00000000-0005-0000-0000-00009D080000}"/>
    <cellStyle name="Estilo cinza 5 5" xfId="2210" xr:uid="{00000000-0005-0000-0000-00009E080000}"/>
    <cellStyle name="Estilo cinza 6" xfId="2211" xr:uid="{00000000-0005-0000-0000-00009F080000}"/>
    <cellStyle name="Estilo cinza 7" xfId="2212" xr:uid="{00000000-0005-0000-0000-0000A0080000}"/>
    <cellStyle name="Estilo cinza 8" xfId="2213" xr:uid="{00000000-0005-0000-0000-0000A1080000}"/>
    <cellStyle name="Estilo cinza 9" xfId="2214" xr:uid="{00000000-0005-0000-0000-0000A2080000}"/>
    <cellStyle name="Estilo cinza_DIMENSIONAMENTO-PMSB" xfId="2215" xr:uid="{00000000-0005-0000-0000-0000A3080000}"/>
    <cellStyle name="Estilo Total" xfId="2216" xr:uid="{00000000-0005-0000-0000-0000A4080000}"/>
    <cellStyle name="Estilo Total 2" xfId="2217" xr:uid="{00000000-0005-0000-0000-0000A5080000}"/>
    <cellStyle name="Estilo Total 2 2" xfId="2218" xr:uid="{00000000-0005-0000-0000-0000A6080000}"/>
    <cellStyle name="Estilo Total 2 2 2" xfId="2219" xr:uid="{00000000-0005-0000-0000-0000A7080000}"/>
    <cellStyle name="Estilo Total 2 2 2 2" xfId="2220" xr:uid="{00000000-0005-0000-0000-0000A8080000}"/>
    <cellStyle name="Estilo Total 2 2 2 2 2" xfId="2221" xr:uid="{00000000-0005-0000-0000-0000A9080000}"/>
    <cellStyle name="Estilo Total 2 2 2 2 3" xfId="2222" xr:uid="{00000000-0005-0000-0000-0000AA080000}"/>
    <cellStyle name="Estilo Total 2 2 2 2 4" xfId="2223" xr:uid="{00000000-0005-0000-0000-0000AB080000}"/>
    <cellStyle name="Estilo Total 2 2 2 3" xfId="2224" xr:uid="{00000000-0005-0000-0000-0000AC080000}"/>
    <cellStyle name="Estilo Total 2 2 2 4" xfId="2225" xr:uid="{00000000-0005-0000-0000-0000AD080000}"/>
    <cellStyle name="Estilo Total 2 2 2 5" xfId="2226" xr:uid="{00000000-0005-0000-0000-0000AE080000}"/>
    <cellStyle name="Estilo Total 2 2 2_DIMENSIONAMENTO-PMSB" xfId="2227" xr:uid="{00000000-0005-0000-0000-0000AF080000}"/>
    <cellStyle name="Estilo Total 2 2 3" xfId="2228" xr:uid="{00000000-0005-0000-0000-0000B0080000}"/>
    <cellStyle name="Estilo Total 2 2 3 2" xfId="2229" xr:uid="{00000000-0005-0000-0000-0000B1080000}"/>
    <cellStyle name="Estilo Total 2 2 3 3" xfId="2230" xr:uid="{00000000-0005-0000-0000-0000B2080000}"/>
    <cellStyle name="Estilo Total 2 2 3 4" xfId="2231" xr:uid="{00000000-0005-0000-0000-0000B3080000}"/>
    <cellStyle name="Estilo Total 2 2 4" xfId="2232" xr:uid="{00000000-0005-0000-0000-0000B4080000}"/>
    <cellStyle name="Estilo Total 2 2 5" xfId="2233" xr:uid="{00000000-0005-0000-0000-0000B5080000}"/>
    <cellStyle name="Estilo Total 2 2 6" xfId="2234" xr:uid="{00000000-0005-0000-0000-0000B6080000}"/>
    <cellStyle name="Estilo Total 2 2_DIMENSIONAMENTO-PMSB" xfId="2235" xr:uid="{00000000-0005-0000-0000-0000B7080000}"/>
    <cellStyle name="Estilo Total 2 3" xfId="2236" xr:uid="{00000000-0005-0000-0000-0000B8080000}"/>
    <cellStyle name="Estilo Total 2 3 2" xfId="2237" xr:uid="{00000000-0005-0000-0000-0000B9080000}"/>
    <cellStyle name="Estilo Total 2 3 2 2" xfId="2238" xr:uid="{00000000-0005-0000-0000-0000BA080000}"/>
    <cellStyle name="Estilo Total 2 3 2 3" xfId="2239" xr:uid="{00000000-0005-0000-0000-0000BB080000}"/>
    <cellStyle name="Estilo Total 2 3 2 4" xfId="2240" xr:uid="{00000000-0005-0000-0000-0000BC080000}"/>
    <cellStyle name="Estilo Total 2 3 3" xfId="2241" xr:uid="{00000000-0005-0000-0000-0000BD080000}"/>
    <cellStyle name="Estilo Total 2 3 4" xfId="2242" xr:uid="{00000000-0005-0000-0000-0000BE080000}"/>
    <cellStyle name="Estilo Total 2 3 5" xfId="2243" xr:uid="{00000000-0005-0000-0000-0000BF080000}"/>
    <cellStyle name="Estilo Total 2 3_DIMENSIONAMENTO-PMSB" xfId="2244" xr:uid="{00000000-0005-0000-0000-0000C0080000}"/>
    <cellStyle name="Estilo Total 2 4" xfId="2245" xr:uid="{00000000-0005-0000-0000-0000C1080000}"/>
    <cellStyle name="Estilo Total 2 4 2" xfId="2246" xr:uid="{00000000-0005-0000-0000-0000C2080000}"/>
    <cellStyle name="Estilo Total 2 4 3" xfId="2247" xr:uid="{00000000-0005-0000-0000-0000C3080000}"/>
    <cellStyle name="Estilo Total 2 4 4" xfId="2248" xr:uid="{00000000-0005-0000-0000-0000C4080000}"/>
    <cellStyle name="Estilo Total 2 4 5" xfId="2249" xr:uid="{00000000-0005-0000-0000-0000C5080000}"/>
    <cellStyle name="Estilo Total 2 5" xfId="2250" xr:uid="{00000000-0005-0000-0000-0000C6080000}"/>
    <cellStyle name="Estilo Total 2 6" xfId="2251" xr:uid="{00000000-0005-0000-0000-0000C7080000}"/>
    <cellStyle name="Estilo Total 2 7" xfId="2252" xr:uid="{00000000-0005-0000-0000-0000C8080000}"/>
    <cellStyle name="Estilo Total 2 8" xfId="2253" xr:uid="{00000000-0005-0000-0000-0000C9080000}"/>
    <cellStyle name="Estilo Total 2_DIMENSIONAMENTO-PMSB" xfId="2254" xr:uid="{00000000-0005-0000-0000-0000CA080000}"/>
    <cellStyle name="Estilo Total 3" xfId="2255" xr:uid="{00000000-0005-0000-0000-0000CB080000}"/>
    <cellStyle name="Estilo Total 3 2" xfId="2256" xr:uid="{00000000-0005-0000-0000-0000CC080000}"/>
    <cellStyle name="Estilo Total 3 2 2" xfId="2257" xr:uid="{00000000-0005-0000-0000-0000CD080000}"/>
    <cellStyle name="Estilo Total 3 2 2 2" xfId="2258" xr:uid="{00000000-0005-0000-0000-0000CE080000}"/>
    <cellStyle name="Estilo Total 3 2 2 3" xfId="2259" xr:uid="{00000000-0005-0000-0000-0000CF080000}"/>
    <cellStyle name="Estilo Total 3 2 2 4" xfId="2260" xr:uid="{00000000-0005-0000-0000-0000D0080000}"/>
    <cellStyle name="Estilo Total 3 2 3" xfId="2261" xr:uid="{00000000-0005-0000-0000-0000D1080000}"/>
    <cellStyle name="Estilo Total 3 2 4" xfId="2262" xr:uid="{00000000-0005-0000-0000-0000D2080000}"/>
    <cellStyle name="Estilo Total 3 2 5" xfId="2263" xr:uid="{00000000-0005-0000-0000-0000D3080000}"/>
    <cellStyle name="Estilo Total 3 2_DIMENSIONAMENTO-PMSB" xfId="2264" xr:uid="{00000000-0005-0000-0000-0000D4080000}"/>
    <cellStyle name="Estilo Total 3 3" xfId="2265" xr:uid="{00000000-0005-0000-0000-0000D5080000}"/>
    <cellStyle name="Estilo Total 3 3 2" xfId="2266" xr:uid="{00000000-0005-0000-0000-0000D6080000}"/>
    <cellStyle name="Estilo Total 3 3 3" xfId="2267" xr:uid="{00000000-0005-0000-0000-0000D7080000}"/>
    <cellStyle name="Estilo Total 3 3 4" xfId="2268" xr:uid="{00000000-0005-0000-0000-0000D8080000}"/>
    <cellStyle name="Estilo Total 3 4" xfId="2269" xr:uid="{00000000-0005-0000-0000-0000D9080000}"/>
    <cellStyle name="Estilo Total 3 5" xfId="2270" xr:uid="{00000000-0005-0000-0000-0000DA080000}"/>
    <cellStyle name="Estilo Total 3 6" xfId="2271" xr:uid="{00000000-0005-0000-0000-0000DB080000}"/>
    <cellStyle name="Estilo Total 3_DIMENSIONAMENTO-PMSB" xfId="2272" xr:uid="{00000000-0005-0000-0000-0000DC080000}"/>
    <cellStyle name="Estilo Total 4" xfId="2273" xr:uid="{00000000-0005-0000-0000-0000DD080000}"/>
    <cellStyle name="Estilo Total 4 2" xfId="2274" xr:uid="{00000000-0005-0000-0000-0000DE080000}"/>
    <cellStyle name="Estilo Total 4 2 2" xfId="2275" xr:uid="{00000000-0005-0000-0000-0000DF080000}"/>
    <cellStyle name="Estilo Total 4 2 3" xfId="2276" xr:uid="{00000000-0005-0000-0000-0000E0080000}"/>
    <cellStyle name="Estilo Total 4 2 4" xfId="2277" xr:uid="{00000000-0005-0000-0000-0000E1080000}"/>
    <cellStyle name="Estilo Total 4 3" xfId="2278" xr:uid="{00000000-0005-0000-0000-0000E2080000}"/>
    <cellStyle name="Estilo Total 4 4" xfId="2279" xr:uid="{00000000-0005-0000-0000-0000E3080000}"/>
    <cellStyle name="Estilo Total 4 5" xfId="2280" xr:uid="{00000000-0005-0000-0000-0000E4080000}"/>
    <cellStyle name="Estilo Total 4_DIMENSIONAMENTO-PMSB" xfId="2281" xr:uid="{00000000-0005-0000-0000-0000E5080000}"/>
    <cellStyle name="Estilo Total 5" xfId="2282" xr:uid="{00000000-0005-0000-0000-0000E6080000}"/>
    <cellStyle name="Estilo Total 5 2" xfId="2283" xr:uid="{00000000-0005-0000-0000-0000E7080000}"/>
    <cellStyle name="Estilo Total 5 3" xfId="2284" xr:uid="{00000000-0005-0000-0000-0000E8080000}"/>
    <cellStyle name="Estilo Total 5 4" xfId="2285" xr:uid="{00000000-0005-0000-0000-0000E9080000}"/>
    <cellStyle name="Estilo Total 5 5" xfId="2286" xr:uid="{00000000-0005-0000-0000-0000EA080000}"/>
    <cellStyle name="Estilo Total 6" xfId="2287" xr:uid="{00000000-0005-0000-0000-0000EB080000}"/>
    <cellStyle name="Estilo Total 7" xfId="2288" xr:uid="{00000000-0005-0000-0000-0000EC080000}"/>
    <cellStyle name="Estilo Total 8" xfId="2289" xr:uid="{00000000-0005-0000-0000-0000ED080000}"/>
    <cellStyle name="Estilo Total 9" xfId="2290" xr:uid="{00000000-0005-0000-0000-0000EE080000}"/>
    <cellStyle name="Estilo Total_DIMENSIONAMENTO-PMSB" xfId="2291" xr:uid="{00000000-0005-0000-0000-0000EF080000}"/>
    <cellStyle name="Euro" xfId="2292" xr:uid="{00000000-0005-0000-0000-0000F0080000}"/>
    <cellStyle name="Euro 10" xfId="2293" xr:uid="{00000000-0005-0000-0000-0000F1080000}"/>
    <cellStyle name="Euro 10 2" xfId="2294" xr:uid="{00000000-0005-0000-0000-0000F2080000}"/>
    <cellStyle name="Euro 10 3" xfId="2295" xr:uid="{00000000-0005-0000-0000-0000F3080000}"/>
    <cellStyle name="Euro 10 4" xfId="2296" xr:uid="{00000000-0005-0000-0000-0000F4080000}"/>
    <cellStyle name="Euro 10 5" xfId="2297" xr:uid="{00000000-0005-0000-0000-0000F5080000}"/>
    <cellStyle name="Euro 10_DIMENSIONAMENTO-PMSB" xfId="2298" xr:uid="{00000000-0005-0000-0000-0000F6080000}"/>
    <cellStyle name="Euro 11" xfId="2299" xr:uid="{00000000-0005-0000-0000-0000F7080000}"/>
    <cellStyle name="Euro 2" xfId="2300" xr:uid="{00000000-0005-0000-0000-0000F8080000}"/>
    <cellStyle name="Euro 2 2" xfId="2301" xr:uid="{00000000-0005-0000-0000-0000F9080000}"/>
    <cellStyle name="Euro 2 3" xfId="2302" xr:uid="{00000000-0005-0000-0000-0000FA080000}"/>
    <cellStyle name="Euro 2 4" xfId="2303" xr:uid="{00000000-0005-0000-0000-0000FB080000}"/>
    <cellStyle name="Euro 2 5" xfId="2304" xr:uid="{00000000-0005-0000-0000-0000FC080000}"/>
    <cellStyle name="Euro 2_DIMENSIONAMENTO-PMSB" xfId="2305" xr:uid="{00000000-0005-0000-0000-0000FD080000}"/>
    <cellStyle name="Euro 3" xfId="2306" xr:uid="{00000000-0005-0000-0000-0000FE080000}"/>
    <cellStyle name="Euro 3 2" xfId="2307" xr:uid="{00000000-0005-0000-0000-0000FF080000}"/>
    <cellStyle name="Euro 3 3" xfId="2308" xr:uid="{00000000-0005-0000-0000-000000090000}"/>
    <cellStyle name="Euro 3 4" xfId="2309" xr:uid="{00000000-0005-0000-0000-000001090000}"/>
    <cellStyle name="Euro 3 5" xfId="2310" xr:uid="{00000000-0005-0000-0000-000002090000}"/>
    <cellStyle name="Euro 3_DIMENSIONAMENTO-PMSB" xfId="2311" xr:uid="{00000000-0005-0000-0000-000003090000}"/>
    <cellStyle name="Euro 4" xfId="2312" xr:uid="{00000000-0005-0000-0000-000004090000}"/>
    <cellStyle name="Euro 4 2" xfId="2313" xr:uid="{00000000-0005-0000-0000-000005090000}"/>
    <cellStyle name="Euro 4 3" xfId="2314" xr:uid="{00000000-0005-0000-0000-000006090000}"/>
    <cellStyle name="Euro 4 4" xfId="2315" xr:uid="{00000000-0005-0000-0000-000007090000}"/>
    <cellStyle name="Euro 4 5" xfId="2316" xr:uid="{00000000-0005-0000-0000-000008090000}"/>
    <cellStyle name="Euro 4_DIMENSIONAMENTO-PMSB" xfId="2317" xr:uid="{00000000-0005-0000-0000-000009090000}"/>
    <cellStyle name="Euro 5" xfId="2318" xr:uid="{00000000-0005-0000-0000-00000A090000}"/>
    <cellStyle name="Euro 5 2" xfId="2319" xr:uid="{00000000-0005-0000-0000-00000B090000}"/>
    <cellStyle name="Euro 5 3" xfId="2320" xr:uid="{00000000-0005-0000-0000-00000C090000}"/>
    <cellStyle name="Euro 5 4" xfId="2321" xr:uid="{00000000-0005-0000-0000-00000D090000}"/>
    <cellStyle name="Euro 5 5" xfId="2322" xr:uid="{00000000-0005-0000-0000-00000E090000}"/>
    <cellStyle name="Euro 5_DIMENSIONAMENTO-PMSB" xfId="2323" xr:uid="{00000000-0005-0000-0000-00000F090000}"/>
    <cellStyle name="Euro 6" xfId="2324" xr:uid="{00000000-0005-0000-0000-000010090000}"/>
    <cellStyle name="Euro 6 2" xfId="2325" xr:uid="{00000000-0005-0000-0000-000011090000}"/>
    <cellStyle name="Euro 6 3" xfId="2326" xr:uid="{00000000-0005-0000-0000-000012090000}"/>
    <cellStyle name="Euro 6 4" xfId="2327" xr:uid="{00000000-0005-0000-0000-000013090000}"/>
    <cellStyle name="Euro 6 5" xfId="2328" xr:uid="{00000000-0005-0000-0000-000014090000}"/>
    <cellStyle name="Euro 6_DIMENSIONAMENTO-PMSB" xfId="2329" xr:uid="{00000000-0005-0000-0000-000015090000}"/>
    <cellStyle name="Euro 7" xfId="2330" xr:uid="{00000000-0005-0000-0000-000016090000}"/>
    <cellStyle name="Euro 7 2" xfId="2331" xr:uid="{00000000-0005-0000-0000-000017090000}"/>
    <cellStyle name="Euro 7 3" xfId="2332" xr:uid="{00000000-0005-0000-0000-000018090000}"/>
    <cellStyle name="Euro 7 4" xfId="2333" xr:uid="{00000000-0005-0000-0000-000019090000}"/>
    <cellStyle name="Euro 7 5" xfId="2334" xr:uid="{00000000-0005-0000-0000-00001A090000}"/>
    <cellStyle name="Euro 7_DIMENSIONAMENTO-PMSB" xfId="2335" xr:uid="{00000000-0005-0000-0000-00001B090000}"/>
    <cellStyle name="Euro 8" xfId="2336" xr:uid="{00000000-0005-0000-0000-00001C090000}"/>
    <cellStyle name="Euro 8 2" xfId="2337" xr:uid="{00000000-0005-0000-0000-00001D090000}"/>
    <cellStyle name="Euro 8 3" xfId="2338" xr:uid="{00000000-0005-0000-0000-00001E090000}"/>
    <cellStyle name="Euro 8 4" xfId="2339" xr:uid="{00000000-0005-0000-0000-00001F090000}"/>
    <cellStyle name="Euro 8 5" xfId="2340" xr:uid="{00000000-0005-0000-0000-000020090000}"/>
    <cellStyle name="Euro 8_DIMENSIONAMENTO-PMSB" xfId="2341" xr:uid="{00000000-0005-0000-0000-000021090000}"/>
    <cellStyle name="Euro 9" xfId="2342" xr:uid="{00000000-0005-0000-0000-000022090000}"/>
    <cellStyle name="Euro 9 2" xfId="2343" xr:uid="{00000000-0005-0000-0000-000023090000}"/>
    <cellStyle name="Euro 9 3" xfId="2344" xr:uid="{00000000-0005-0000-0000-000024090000}"/>
    <cellStyle name="Euro 9 4" xfId="2345" xr:uid="{00000000-0005-0000-0000-000025090000}"/>
    <cellStyle name="Euro 9 5" xfId="2346" xr:uid="{00000000-0005-0000-0000-000026090000}"/>
    <cellStyle name="Euro 9_DIMENSIONAMENTO-PMSB" xfId="2347" xr:uid="{00000000-0005-0000-0000-000027090000}"/>
    <cellStyle name="Euro_DIMENSIONAMENTO-PMSB" xfId="2348" xr:uid="{00000000-0005-0000-0000-000028090000}"/>
    <cellStyle name="Excel Built-in Normal" xfId="2349" xr:uid="{00000000-0005-0000-0000-000029090000}"/>
    <cellStyle name="Explanatory Text" xfId="2350" xr:uid="{00000000-0005-0000-0000-00002A090000}"/>
    <cellStyle name="Explanatory Text 2" xfId="2351" xr:uid="{00000000-0005-0000-0000-00002B090000}"/>
    <cellStyle name="Explanatory Text 3" xfId="2352" xr:uid="{00000000-0005-0000-0000-00002C090000}"/>
    <cellStyle name="Explanatory Text 4" xfId="2353" xr:uid="{00000000-0005-0000-0000-00002D090000}"/>
    <cellStyle name="Explanatory Text 5" xfId="2354" xr:uid="{00000000-0005-0000-0000-00002E090000}"/>
    <cellStyle name="Extra Large" xfId="2355" xr:uid="{00000000-0005-0000-0000-00002F090000}"/>
    <cellStyle name="EY House" xfId="2356" xr:uid="{00000000-0005-0000-0000-000030090000}"/>
    <cellStyle name="EY House 2" xfId="2357" xr:uid="{00000000-0005-0000-0000-000031090000}"/>
    <cellStyle name="EY House 3" xfId="2358" xr:uid="{00000000-0005-0000-0000-000032090000}"/>
    <cellStyle name="EY House 4" xfId="2359" xr:uid="{00000000-0005-0000-0000-000033090000}"/>
    <cellStyle name="EY House 5" xfId="2360" xr:uid="{00000000-0005-0000-0000-000034090000}"/>
    <cellStyle name="EYBlocked" xfId="2361" xr:uid="{00000000-0005-0000-0000-000035090000}"/>
    <cellStyle name="EYCallUp" xfId="2362" xr:uid="{00000000-0005-0000-0000-000036090000}"/>
    <cellStyle name="EYCheck" xfId="2363" xr:uid="{00000000-0005-0000-0000-000037090000}"/>
    <cellStyle name="EYDate" xfId="2364" xr:uid="{00000000-0005-0000-0000-000038090000}"/>
    <cellStyle name="EYDeviant" xfId="2365" xr:uid="{00000000-0005-0000-0000-000039090000}"/>
    <cellStyle name="EYHeader1" xfId="2366" xr:uid="{00000000-0005-0000-0000-00003A090000}"/>
    <cellStyle name="EYHeader1 2" xfId="2367" xr:uid="{00000000-0005-0000-0000-00003B090000}"/>
    <cellStyle name="EYHeader1 3" xfId="2368" xr:uid="{00000000-0005-0000-0000-00003C090000}"/>
    <cellStyle name="EYHeader2" xfId="2369" xr:uid="{00000000-0005-0000-0000-00003D090000}"/>
    <cellStyle name="EYHeader3" xfId="2370" xr:uid="{00000000-0005-0000-0000-00003E090000}"/>
    <cellStyle name="EYInputDate" xfId="2371" xr:uid="{00000000-0005-0000-0000-00003F090000}"/>
    <cellStyle name="EYInputPercent" xfId="2372" xr:uid="{00000000-0005-0000-0000-000040090000}"/>
    <cellStyle name="EYInputValue" xfId="2373" xr:uid="{00000000-0005-0000-0000-000041090000}"/>
    <cellStyle name="EYNormal" xfId="2374" xr:uid="{00000000-0005-0000-0000-000042090000}"/>
    <cellStyle name="EYPercent" xfId="2375" xr:uid="{00000000-0005-0000-0000-000043090000}"/>
    <cellStyle name="EYPercentCapped" xfId="2376" xr:uid="{00000000-0005-0000-0000-000044090000}"/>
    <cellStyle name="EYSubTotal" xfId="2377" xr:uid="{00000000-0005-0000-0000-000045090000}"/>
    <cellStyle name="EYSubTotal 2" xfId="2378" xr:uid="{00000000-0005-0000-0000-000046090000}"/>
    <cellStyle name="EYSubTotal 3" xfId="2379" xr:uid="{00000000-0005-0000-0000-000047090000}"/>
    <cellStyle name="EYTotal" xfId="2380" xr:uid="{00000000-0005-0000-0000-000048090000}"/>
    <cellStyle name="EYTotal 2" xfId="2381" xr:uid="{00000000-0005-0000-0000-000049090000}"/>
    <cellStyle name="EYTotal 3" xfId="2382" xr:uid="{00000000-0005-0000-0000-00004A090000}"/>
    <cellStyle name="EYWIP" xfId="2383" xr:uid="{00000000-0005-0000-0000-00004B090000}"/>
    <cellStyle name="F2" xfId="2384" xr:uid="{00000000-0005-0000-0000-00004C090000}"/>
    <cellStyle name="F2 2" xfId="2385" xr:uid="{00000000-0005-0000-0000-00004D090000}"/>
    <cellStyle name="F2 3" xfId="2386" xr:uid="{00000000-0005-0000-0000-00004E090000}"/>
    <cellStyle name="F2 4" xfId="2387" xr:uid="{00000000-0005-0000-0000-00004F090000}"/>
    <cellStyle name="F2 5" xfId="2388" xr:uid="{00000000-0005-0000-0000-000050090000}"/>
    <cellStyle name="F3" xfId="2389" xr:uid="{00000000-0005-0000-0000-000051090000}"/>
    <cellStyle name="F3 2" xfId="2390" xr:uid="{00000000-0005-0000-0000-000052090000}"/>
    <cellStyle name="F3 3" xfId="2391" xr:uid="{00000000-0005-0000-0000-000053090000}"/>
    <cellStyle name="F3 4" xfId="2392" xr:uid="{00000000-0005-0000-0000-000054090000}"/>
    <cellStyle name="F3 5" xfId="2393" xr:uid="{00000000-0005-0000-0000-000055090000}"/>
    <cellStyle name="F4" xfId="2394" xr:uid="{00000000-0005-0000-0000-000056090000}"/>
    <cellStyle name="F4 2" xfId="2395" xr:uid="{00000000-0005-0000-0000-000057090000}"/>
    <cellStyle name="F4 3" xfId="2396" xr:uid="{00000000-0005-0000-0000-000058090000}"/>
    <cellStyle name="F4 4" xfId="2397" xr:uid="{00000000-0005-0000-0000-000059090000}"/>
    <cellStyle name="F4 5" xfId="2398" xr:uid="{00000000-0005-0000-0000-00005A090000}"/>
    <cellStyle name="F5" xfId="2399" xr:uid="{00000000-0005-0000-0000-00005B090000}"/>
    <cellStyle name="F5 2" xfId="2400" xr:uid="{00000000-0005-0000-0000-00005C090000}"/>
    <cellStyle name="F5 3" xfId="2401" xr:uid="{00000000-0005-0000-0000-00005D090000}"/>
    <cellStyle name="F5 4" xfId="2402" xr:uid="{00000000-0005-0000-0000-00005E090000}"/>
    <cellStyle name="F5 5" xfId="2403" xr:uid="{00000000-0005-0000-0000-00005F090000}"/>
    <cellStyle name="F6" xfId="2404" xr:uid="{00000000-0005-0000-0000-000060090000}"/>
    <cellStyle name="F6 2" xfId="2405" xr:uid="{00000000-0005-0000-0000-000061090000}"/>
    <cellStyle name="F6 3" xfId="2406" xr:uid="{00000000-0005-0000-0000-000062090000}"/>
    <cellStyle name="F6 4" xfId="2407" xr:uid="{00000000-0005-0000-0000-000063090000}"/>
    <cellStyle name="F6 5" xfId="2408" xr:uid="{00000000-0005-0000-0000-000064090000}"/>
    <cellStyle name="F7" xfId="2409" xr:uid="{00000000-0005-0000-0000-000065090000}"/>
    <cellStyle name="F7 2" xfId="2410" xr:uid="{00000000-0005-0000-0000-000066090000}"/>
    <cellStyle name="F7 3" xfId="2411" xr:uid="{00000000-0005-0000-0000-000067090000}"/>
    <cellStyle name="F7 4" xfId="2412" xr:uid="{00000000-0005-0000-0000-000068090000}"/>
    <cellStyle name="F7 5" xfId="2413" xr:uid="{00000000-0005-0000-0000-000069090000}"/>
    <cellStyle name="F8" xfId="2414" xr:uid="{00000000-0005-0000-0000-00006A090000}"/>
    <cellStyle name="F8 2" xfId="2415" xr:uid="{00000000-0005-0000-0000-00006B090000}"/>
    <cellStyle name="F8 3" xfId="2416" xr:uid="{00000000-0005-0000-0000-00006C090000}"/>
    <cellStyle name="F8 4" xfId="2417" xr:uid="{00000000-0005-0000-0000-00006D090000}"/>
    <cellStyle name="F8 5" xfId="2418" xr:uid="{00000000-0005-0000-0000-00006E090000}"/>
    <cellStyle name="Factor" xfId="2419" xr:uid="{00000000-0005-0000-0000-00006F090000}"/>
    <cellStyle name="Falces1" xfId="2420" xr:uid="{00000000-0005-0000-0000-000070090000}"/>
    <cellStyle name="Fecha" xfId="2421" xr:uid="{00000000-0005-0000-0000-000071090000}"/>
    <cellStyle name="Fecha 2" xfId="2422" xr:uid="{00000000-0005-0000-0000-000072090000}"/>
    <cellStyle name="Fecha 3" xfId="2423" xr:uid="{00000000-0005-0000-0000-000073090000}"/>
    <cellStyle name="Fecha 4" xfId="2424" xr:uid="{00000000-0005-0000-0000-000074090000}"/>
    <cellStyle name="Fecha 5" xfId="2425" xr:uid="{00000000-0005-0000-0000-000075090000}"/>
    <cellStyle name="Fijo" xfId="2426" xr:uid="{00000000-0005-0000-0000-000076090000}"/>
    <cellStyle name="Final com dois dígitos" xfId="2427" xr:uid="{00000000-0005-0000-0000-000077090000}"/>
    <cellStyle name="Final com um dígito" xfId="2428" xr:uid="{00000000-0005-0000-0000-000078090000}"/>
    <cellStyle name="Financiero" xfId="2429" xr:uid="{00000000-0005-0000-0000-000079090000}"/>
    <cellStyle name="Fine" xfId="2430" xr:uid="{00000000-0005-0000-0000-00007A090000}"/>
    <cellStyle name="Fixed" xfId="2431" xr:uid="{00000000-0005-0000-0000-00007B090000}"/>
    <cellStyle name="Fixed [0]" xfId="2432" xr:uid="{00000000-0005-0000-0000-00007C090000}"/>
    <cellStyle name="Fixed 10" xfId="2433" xr:uid="{00000000-0005-0000-0000-00007D090000}"/>
    <cellStyle name="Fixed 2" xfId="2434" xr:uid="{00000000-0005-0000-0000-00007E090000}"/>
    <cellStyle name="Fixed 3" xfId="2435" xr:uid="{00000000-0005-0000-0000-00007F090000}"/>
    <cellStyle name="Fixed 4" xfId="2436" xr:uid="{00000000-0005-0000-0000-000080090000}"/>
    <cellStyle name="Fixed 5" xfId="2437" xr:uid="{00000000-0005-0000-0000-000081090000}"/>
    <cellStyle name="Fixed 6" xfId="2438" xr:uid="{00000000-0005-0000-0000-000082090000}"/>
    <cellStyle name="Fixed 7" xfId="2439" xr:uid="{00000000-0005-0000-0000-000083090000}"/>
    <cellStyle name="Fixed 8" xfId="2440" xr:uid="{00000000-0005-0000-0000-000084090000}"/>
    <cellStyle name="Fixed 9" xfId="2441" xr:uid="{00000000-0005-0000-0000-000085090000}"/>
    <cellStyle name="Fixed_Modelagem Fin" xfId="2442" xr:uid="{00000000-0005-0000-0000-000086090000}"/>
    <cellStyle name="Fixlong" xfId="2443" xr:uid="{00000000-0005-0000-0000-000087090000}"/>
    <cellStyle name="Fixo" xfId="2444" xr:uid="{00000000-0005-0000-0000-000088090000}"/>
    <cellStyle name="Followed Hyperlink_CADASTRO Welder.xls" xfId="2445" xr:uid="{00000000-0005-0000-0000-000089090000}"/>
    <cellStyle name="Formula" xfId="2446" xr:uid="{00000000-0005-0000-0000-00008A090000}"/>
    <cellStyle name="Formula 2" xfId="2447" xr:uid="{00000000-0005-0000-0000-00008B090000}"/>
    <cellStyle name="Formula 2 2" xfId="2448" xr:uid="{00000000-0005-0000-0000-00008C090000}"/>
    <cellStyle name="Formula 2 3" xfId="2449" xr:uid="{00000000-0005-0000-0000-00008D090000}"/>
    <cellStyle name="Formula 2 4" xfId="2450" xr:uid="{00000000-0005-0000-0000-00008E090000}"/>
    <cellStyle name="Formula 3" xfId="2451" xr:uid="{00000000-0005-0000-0000-00008F090000}"/>
    <cellStyle name="Formula 3 2" xfId="2452" xr:uid="{00000000-0005-0000-0000-000090090000}"/>
    <cellStyle name="Formula 3 3" xfId="2453" xr:uid="{00000000-0005-0000-0000-000091090000}"/>
    <cellStyle name="Formula 3 4" xfId="2454" xr:uid="{00000000-0005-0000-0000-000092090000}"/>
    <cellStyle name="Formula 4" xfId="2455" xr:uid="{00000000-0005-0000-0000-000093090000}"/>
    <cellStyle name="Formula 4 2" xfId="2456" xr:uid="{00000000-0005-0000-0000-000094090000}"/>
    <cellStyle name="Formula 4 3" xfId="2457" xr:uid="{00000000-0005-0000-0000-000095090000}"/>
    <cellStyle name="Formula 4 4" xfId="2458" xr:uid="{00000000-0005-0000-0000-000096090000}"/>
    <cellStyle name="Formula 5" xfId="2459" xr:uid="{00000000-0005-0000-0000-000097090000}"/>
    <cellStyle name="Formula 6" xfId="2460" xr:uid="{00000000-0005-0000-0000-000098090000}"/>
    <cellStyle name="Formula 7" xfId="2461" xr:uid="{00000000-0005-0000-0000-000099090000}"/>
    <cellStyle name="Formula 8" xfId="2462" xr:uid="{00000000-0005-0000-0000-00009A090000}"/>
    <cellStyle name="From" xfId="2463" xr:uid="{00000000-0005-0000-0000-00009B090000}"/>
    <cellStyle name="from Input Sheet" xfId="2464" xr:uid="{00000000-0005-0000-0000-00009C090000}"/>
    <cellStyle name="from Input Sheet 2" xfId="2465" xr:uid="{00000000-0005-0000-0000-00009D090000}"/>
    <cellStyle name="from Input Sheet 2 2" xfId="2466" xr:uid="{00000000-0005-0000-0000-00009E090000}"/>
    <cellStyle name="from Input Sheet 2 3" xfId="2467" xr:uid="{00000000-0005-0000-0000-00009F090000}"/>
    <cellStyle name="from Input Sheet 2 4" xfId="2468" xr:uid="{00000000-0005-0000-0000-0000A0090000}"/>
    <cellStyle name="from Input Sheet 3" xfId="2469" xr:uid="{00000000-0005-0000-0000-0000A1090000}"/>
    <cellStyle name="from Input Sheet 3 2" xfId="2470" xr:uid="{00000000-0005-0000-0000-0000A2090000}"/>
    <cellStyle name="from Input Sheet 3 3" xfId="2471" xr:uid="{00000000-0005-0000-0000-0000A3090000}"/>
    <cellStyle name="from Input Sheet 3 4" xfId="2472" xr:uid="{00000000-0005-0000-0000-0000A4090000}"/>
    <cellStyle name="from Input Sheet 4" xfId="2473" xr:uid="{00000000-0005-0000-0000-0000A5090000}"/>
    <cellStyle name="from Input Sheet 4 2" xfId="2474" xr:uid="{00000000-0005-0000-0000-0000A6090000}"/>
    <cellStyle name="from Input Sheet 4 3" xfId="2475" xr:uid="{00000000-0005-0000-0000-0000A7090000}"/>
    <cellStyle name="from Input Sheet 4 4" xfId="2476" xr:uid="{00000000-0005-0000-0000-0000A8090000}"/>
    <cellStyle name="from Input Sheet 5" xfId="2477" xr:uid="{00000000-0005-0000-0000-0000A9090000}"/>
    <cellStyle name="from Input Sheet 6" xfId="2478" xr:uid="{00000000-0005-0000-0000-0000AA090000}"/>
    <cellStyle name="from Input Sheet 7" xfId="2479" xr:uid="{00000000-0005-0000-0000-0000AB090000}"/>
    <cellStyle name="from Input Sheet 8" xfId="2480" xr:uid="{00000000-0005-0000-0000-0000AC090000}"/>
    <cellStyle name="from Input Sheet_DIMENSIONAMENTO-PMSB" xfId="2481" xr:uid="{00000000-0005-0000-0000-0000AD090000}"/>
    <cellStyle name="From Project Models" xfId="2482" xr:uid="{00000000-0005-0000-0000-0000AE090000}"/>
    <cellStyle name="From Project Models 2" xfId="2483" xr:uid="{00000000-0005-0000-0000-0000AF090000}"/>
    <cellStyle name="From Project Models 2 2" xfId="2484" xr:uid="{00000000-0005-0000-0000-0000B0090000}"/>
    <cellStyle name="From Project Models 2 3" xfId="2485" xr:uid="{00000000-0005-0000-0000-0000B1090000}"/>
    <cellStyle name="From Project Models 2 4" xfId="2486" xr:uid="{00000000-0005-0000-0000-0000B2090000}"/>
    <cellStyle name="From Project Models 3" xfId="2487" xr:uid="{00000000-0005-0000-0000-0000B3090000}"/>
    <cellStyle name="From Project Models 3 2" xfId="2488" xr:uid="{00000000-0005-0000-0000-0000B4090000}"/>
    <cellStyle name="From Project Models 3 3" xfId="2489" xr:uid="{00000000-0005-0000-0000-0000B5090000}"/>
    <cellStyle name="From Project Models 3 4" xfId="2490" xr:uid="{00000000-0005-0000-0000-0000B6090000}"/>
    <cellStyle name="From Project Models 4" xfId="2491" xr:uid="{00000000-0005-0000-0000-0000B7090000}"/>
    <cellStyle name="From Project Models 4 2" xfId="2492" xr:uid="{00000000-0005-0000-0000-0000B8090000}"/>
    <cellStyle name="From Project Models 4 3" xfId="2493" xr:uid="{00000000-0005-0000-0000-0000B9090000}"/>
    <cellStyle name="From Project Models 4 4" xfId="2494" xr:uid="{00000000-0005-0000-0000-0000BA090000}"/>
    <cellStyle name="From Project Models 5" xfId="2495" xr:uid="{00000000-0005-0000-0000-0000BB090000}"/>
    <cellStyle name="From Project Models 6" xfId="2496" xr:uid="{00000000-0005-0000-0000-0000BC090000}"/>
    <cellStyle name="From Project Models 7" xfId="2497" xr:uid="{00000000-0005-0000-0000-0000BD090000}"/>
    <cellStyle name="From Project Models 8" xfId="2498" xr:uid="{00000000-0005-0000-0000-0000BE090000}"/>
    <cellStyle name="From Project Models_DIMENSIONAMENTO-PMSB" xfId="2499" xr:uid="{00000000-0005-0000-0000-0000BF090000}"/>
    <cellStyle name="fundoentrada" xfId="2500" xr:uid="{00000000-0005-0000-0000-0000C0090000}"/>
    <cellStyle name="fundoentrada 2" xfId="2501" xr:uid="{00000000-0005-0000-0000-0000C1090000}"/>
    <cellStyle name="fundoentrada 2 2" xfId="2502" xr:uid="{00000000-0005-0000-0000-0000C2090000}"/>
    <cellStyle name="fundoentrada 3" xfId="2503" xr:uid="{00000000-0005-0000-0000-0000C3090000}"/>
    <cellStyle name="General" xfId="2504" xr:uid="{00000000-0005-0000-0000-0000C4090000}"/>
    <cellStyle name="Good" xfId="2505" xr:uid="{00000000-0005-0000-0000-0000C5090000}"/>
    <cellStyle name="Good 2" xfId="2506" xr:uid="{00000000-0005-0000-0000-0000C6090000}"/>
    <cellStyle name="Good 3" xfId="2507" xr:uid="{00000000-0005-0000-0000-0000C7090000}"/>
    <cellStyle name="Good 4" xfId="2508" xr:uid="{00000000-0005-0000-0000-0000C8090000}"/>
    <cellStyle name="Good 5" xfId="2509" xr:uid="{00000000-0005-0000-0000-0000C9090000}"/>
    <cellStyle name="Green" xfId="2510" xr:uid="{00000000-0005-0000-0000-0000CA090000}"/>
    <cellStyle name="Green 2" xfId="2511" xr:uid="{00000000-0005-0000-0000-0000CB090000}"/>
    <cellStyle name="Green 3" xfId="2512" xr:uid="{00000000-0005-0000-0000-0000CC090000}"/>
    <cellStyle name="Green 4" xfId="2513" xr:uid="{00000000-0005-0000-0000-0000CD090000}"/>
    <cellStyle name="Green 5" xfId="2514" xr:uid="{00000000-0005-0000-0000-0000CE090000}"/>
    <cellStyle name="Grey" xfId="2515" xr:uid="{00000000-0005-0000-0000-0000CF090000}"/>
    <cellStyle name="H 2" xfId="2516" xr:uid="{00000000-0005-0000-0000-0000D0090000}"/>
    <cellStyle name="H 2 2" xfId="2517" xr:uid="{00000000-0005-0000-0000-0000D1090000}"/>
    <cellStyle name="H 2 3" xfId="2518" xr:uid="{00000000-0005-0000-0000-0000D2090000}"/>
    <cellStyle name="H 2 4" xfId="2519" xr:uid="{00000000-0005-0000-0000-0000D3090000}"/>
    <cellStyle name="H 2 5" xfId="2520" xr:uid="{00000000-0005-0000-0000-0000D4090000}"/>
    <cellStyle name="Hard coded" xfId="2521" xr:uid="{00000000-0005-0000-0000-0000D5090000}"/>
    <cellStyle name="hard no." xfId="2522" xr:uid="{00000000-0005-0000-0000-0000D6090000}"/>
    <cellStyle name="hard no. 2" xfId="2523" xr:uid="{00000000-0005-0000-0000-0000D7090000}"/>
    <cellStyle name="hard no. 2 2" xfId="2524" xr:uid="{00000000-0005-0000-0000-0000D8090000}"/>
    <cellStyle name="hard no. 2 3" xfId="2525" xr:uid="{00000000-0005-0000-0000-0000D9090000}"/>
    <cellStyle name="hard no. 2 4" xfId="2526" xr:uid="{00000000-0005-0000-0000-0000DA090000}"/>
    <cellStyle name="hard no. 3" xfId="2527" xr:uid="{00000000-0005-0000-0000-0000DB090000}"/>
    <cellStyle name="hard no. 3 2" xfId="2528" xr:uid="{00000000-0005-0000-0000-0000DC090000}"/>
    <cellStyle name="hard no. 3 3" xfId="2529" xr:uid="{00000000-0005-0000-0000-0000DD090000}"/>
    <cellStyle name="hard no. 3 4" xfId="2530" xr:uid="{00000000-0005-0000-0000-0000DE090000}"/>
    <cellStyle name="hard no. 4" xfId="2531" xr:uid="{00000000-0005-0000-0000-0000DF090000}"/>
    <cellStyle name="hard no. 4 2" xfId="2532" xr:uid="{00000000-0005-0000-0000-0000E0090000}"/>
    <cellStyle name="hard no. 4 3" xfId="2533" xr:uid="{00000000-0005-0000-0000-0000E1090000}"/>
    <cellStyle name="hard no. 4 4" xfId="2534" xr:uid="{00000000-0005-0000-0000-0000E2090000}"/>
    <cellStyle name="hard no. 5" xfId="2535" xr:uid="{00000000-0005-0000-0000-0000E3090000}"/>
    <cellStyle name="hard no. 6" xfId="2536" xr:uid="{00000000-0005-0000-0000-0000E4090000}"/>
    <cellStyle name="hard no. 7" xfId="2537" xr:uid="{00000000-0005-0000-0000-0000E5090000}"/>
    <cellStyle name="hard no. 8" xfId="2538" xr:uid="{00000000-0005-0000-0000-0000E6090000}"/>
    <cellStyle name="hard no._DIMENSIONAMENTO-PMSB" xfId="2539" xr:uid="{00000000-0005-0000-0000-0000E7090000}"/>
    <cellStyle name="Header" xfId="2540" xr:uid="{00000000-0005-0000-0000-0000E8090000}"/>
    <cellStyle name="Header 2" xfId="2541" xr:uid="{00000000-0005-0000-0000-0000E9090000}"/>
    <cellStyle name="Header 3" xfId="2542" xr:uid="{00000000-0005-0000-0000-0000EA090000}"/>
    <cellStyle name="Header 4" xfId="2543" xr:uid="{00000000-0005-0000-0000-0000EB090000}"/>
    <cellStyle name="Header 5" xfId="2544" xr:uid="{00000000-0005-0000-0000-0000EC090000}"/>
    <cellStyle name="header1" xfId="2545" xr:uid="{00000000-0005-0000-0000-0000ED090000}"/>
    <cellStyle name="header1 2" xfId="2546" xr:uid="{00000000-0005-0000-0000-0000EE090000}"/>
    <cellStyle name="header1 3" xfId="2547" xr:uid="{00000000-0005-0000-0000-0000EF090000}"/>
    <cellStyle name="header1 4" xfId="2548" xr:uid="{00000000-0005-0000-0000-0000F0090000}"/>
    <cellStyle name="header1 5" xfId="2549" xr:uid="{00000000-0005-0000-0000-0000F1090000}"/>
    <cellStyle name="header2" xfId="2550" xr:uid="{00000000-0005-0000-0000-0000F2090000}"/>
    <cellStyle name="header2 2" xfId="2551" xr:uid="{00000000-0005-0000-0000-0000F3090000}"/>
    <cellStyle name="Header2 3" xfId="2552" xr:uid="{00000000-0005-0000-0000-0000F4090000}"/>
    <cellStyle name="Header2 3 2" xfId="2553" xr:uid="{00000000-0005-0000-0000-0000F5090000}"/>
    <cellStyle name="Header2 3 3" xfId="2554" xr:uid="{00000000-0005-0000-0000-0000F6090000}"/>
    <cellStyle name="Header2 3 4" xfId="2555" xr:uid="{00000000-0005-0000-0000-0000F7090000}"/>
    <cellStyle name="header2 4" xfId="2556" xr:uid="{00000000-0005-0000-0000-0000F8090000}"/>
    <cellStyle name="header2 5" xfId="2557" xr:uid="{00000000-0005-0000-0000-0000F9090000}"/>
    <cellStyle name="header2 6" xfId="2558" xr:uid="{00000000-0005-0000-0000-0000FA090000}"/>
    <cellStyle name="header3" xfId="2559" xr:uid="{00000000-0005-0000-0000-0000FB090000}"/>
    <cellStyle name="header3 2" xfId="2560" xr:uid="{00000000-0005-0000-0000-0000FC090000}"/>
    <cellStyle name="header3 3" xfId="2561" xr:uid="{00000000-0005-0000-0000-0000FD090000}"/>
    <cellStyle name="header3 4" xfId="2562" xr:uid="{00000000-0005-0000-0000-0000FE090000}"/>
    <cellStyle name="header3 5" xfId="2563" xr:uid="{00000000-0005-0000-0000-0000FF090000}"/>
    <cellStyle name="Heading" xfId="2564" xr:uid="{00000000-0005-0000-0000-0000000A0000}"/>
    <cellStyle name="Heading 1" xfId="2565" xr:uid="{00000000-0005-0000-0000-0000010A0000}"/>
    <cellStyle name="Heading 1 2" xfId="2566" xr:uid="{00000000-0005-0000-0000-0000020A0000}"/>
    <cellStyle name="Heading 1 3" xfId="2567" xr:uid="{00000000-0005-0000-0000-0000030A0000}"/>
    <cellStyle name="Heading 1 4" xfId="2568" xr:uid="{00000000-0005-0000-0000-0000040A0000}"/>
    <cellStyle name="Heading 1 5" xfId="2569" xr:uid="{00000000-0005-0000-0000-0000050A0000}"/>
    <cellStyle name="Heading 2" xfId="2570" xr:uid="{00000000-0005-0000-0000-0000060A0000}"/>
    <cellStyle name="Heading 2 2" xfId="2571" xr:uid="{00000000-0005-0000-0000-0000070A0000}"/>
    <cellStyle name="Heading 2 3" xfId="2572" xr:uid="{00000000-0005-0000-0000-0000080A0000}"/>
    <cellStyle name="Heading 2 4" xfId="2573" xr:uid="{00000000-0005-0000-0000-0000090A0000}"/>
    <cellStyle name="Heading 2 5" xfId="2574" xr:uid="{00000000-0005-0000-0000-00000A0A0000}"/>
    <cellStyle name="Heading 3" xfId="2575" xr:uid="{00000000-0005-0000-0000-00000B0A0000}"/>
    <cellStyle name="Heading 3 2" xfId="2576" xr:uid="{00000000-0005-0000-0000-00000C0A0000}"/>
    <cellStyle name="Heading 3 3" xfId="2577" xr:uid="{00000000-0005-0000-0000-00000D0A0000}"/>
    <cellStyle name="Heading 3 4" xfId="2578" xr:uid="{00000000-0005-0000-0000-00000E0A0000}"/>
    <cellStyle name="Heading 3 5" xfId="2579" xr:uid="{00000000-0005-0000-0000-00000F0A0000}"/>
    <cellStyle name="Heading 4" xfId="2580" xr:uid="{00000000-0005-0000-0000-0000100A0000}"/>
    <cellStyle name="Heading 4 2" xfId="2581" xr:uid="{00000000-0005-0000-0000-0000110A0000}"/>
    <cellStyle name="Heading 4 3" xfId="2582" xr:uid="{00000000-0005-0000-0000-0000120A0000}"/>
    <cellStyle name="Heading 4 4" xfId="2583" xr:uid="{00000000-0005-0000-0000-0000130A0000}"/>
    <cellStyle name="Heading 4 5" xfId="2584" xr:uid="{00000000-0005-0000-0000-0000140A0000}"/>
    <cellStyle name="Heading 5" xfId="2585" xr:uid="{00000000-0005-0000-0000-0000150A0000}"/>
    <cellStyle name="Heading 6" xfId="2586" xr:uid="{00000000-0005-0000-0000-0000160A0000}"/>
    <cellStyle name="Heading 7" xfId="2587" xr:uid="{00000000-0005-0000-0000-0000170A0000}"/>
    <cellStyle name="Heading 8" xfId="2588" xr:uid="{00000000-0005-0000-0000-0000180A0000}"/>
    <cellStyle name="Heading_Modelagem Fin" xfId="2589" xr:uid="{00000000-0005-0000-0000-0000190A0000}"/>
    <cellStyle name="HEADING1" xfId="2590" xr:uid="{00000000-0005-0000-0000-00001A0A0000}"/>
    <cellStyle name="HEADING1 10" xfId="2591" xr:uid="{00000000-0005-0000-0000-00001B0A0000}"/>
    <cellStyle name="Heading1 2" xfId="2592" xr:uid="{00000000-0005-0000-0000-00001C0A0000}"/>
    <cellStyle name="Heading1 3" xfId="2593" xr:uid="{00000000-0005-0000-0000-00001D0A0000}"/>
    <cellStyle name="Heading1 4" xfId="2594" xr:uid="{00000000-0005-0000-0000-00001E0A0000}"/>
    <cellStyle name="Heading1 5" xfId="2595" xr:uid="{00000000-0005-0000-0000-00001F0A0000}"/>
    <cellStyle name="Heading1 6" xfId="2596" xr:uid="{00000000-0005-0000-0000-0000200A0000}"/>
    <cellStyle name="HEADING1 7" xfId="2597" xr:uid="{00000000-0005-0000-0000-0000210A0000}"/>
    <cellStyle name="HEADING1 8" xfId="2598" xr:uid="{00000000-0005-0000-0000-0000220A0000}"/>
    <cellStyle name="HEADING1 9" xfId="2599" xr:uid="{00000000-0005-0000-0000-0000230A0000}"/>
    <cellStyle name="HEADING2" xfId="2600" xr:uid="{00000000-0005-0000-0000-0000240A0000}"/>
    <cellStyle name="HEADING2 10" xfId="2601" xr:uid="{00000000-0005-0000-0000-0000250A0000}"/>
    <cellStyle name="Heading2 2" xfId="2602" xr:uid="{00000000-0005-0000-0000-0000260A0000}"/>
    <cellStyle name="Heading2 3" xfId="2603" xr:uid="{00000000-0005-0000-0000-0000270A0000}"/>
    <cellStyle name="Heading2 4" xfId="2604" xr:uid="{00000000-0005-0000-0000-0000280A0000}"/>
    <cellStyle name="Heading2 5" xfId="2605" xr:uid="{00000000-0005-0000-0000-0000290A0000}"/>
    <cellStyle name="Heading2 6" xfId="2606" xr:uid="{00000000-0005-0000-0000-00002A0A0000}"/>
    <cellStyle name="HEADING2 7" xfId="2607" xr:uid="{00000000-0005-0000-0000-00002B0A0000}"/>
    <cellStyle name="HEADING2 8" xfId="2608" xr:uid="{00000000-0005-0000-0000-00002C0A0000}"/>
    <cellStyle name="HEADING2 9" xfId="2609" xr:uid="{00000000-0005-0000-0000-00002D0A0000}"/>
    <cellStyle name="HIGHLIGHT" xfId="2610" xr:uid="{00000000-0005-0000-0000-00002E0A0000}"/>
    <cellStyle name="HIGHLIGHT 2" xfId="2611" xr:uid="{00000000-0005-0000-0000-00002F0A0000}"/>
    <cellStyle name="HIGHLIGHT 3" xfId="2612" xr:uid="{00000000-0005-0000-0000-0000300A0000}"/>
    <cellStyle name="HIGHLIGHT 4" xfId="2613" xr:uid="{00000000-0005-0000-0000-0000310A0000}"/>
    <cellStyle name="HIGHLIGHT 5" xfId="2614" xr:uid="{00000000-0005-0000-0000-0000320A0000}"/>
    <cellStyle name="Hiperlink 2" xfId="2615" xr:uid="{00000000-0005-0000-0000-0000330A0000}"/>
    <cellStyle name="Hiperlink 3" xfId="2616" xr:uid="{00000000-0005-0000-0000-0000340A0000}"/>
    <cellStyle name="Hiperlink 4" xfId="2617" xr:uid="{00000000-0005-0000-0000-0000350A0000}"/>
    <cellStyle name="Hipervínculo" xfId="2618" xr:uid="{00000000-0005-0000-0000-0000360A0000}"/>
    <cellStyle name="Hipervínculo 2" xfId="2619" xr:uid="{00000000-0005-0000-0000-0000370A0000}"/>
    <cellStyle name="Hipervínculo 3" xfId="2620" xr:uid="{00000000-0005-0000-0000-0000380A0000}"/>
    <cellStyle name="Hipervínculo 4" xfId="2621" xr:uid="{00000000-0005-0000-0000-0000390A0000}"/>
    <cellStyle name="Hipervínculo 5" xfId="2622" xr:uid="{00000000-0005-0000-0000-00003A0A0000}"/>
    <cellStyle name="Hyperlink 2" xfId="2623" xr:uid="{00000000-0005-0000-0000-00003B0A0000}"/>
    <cellStyle name="Hyperlink 2 2" xfId="2624" xr:uid="{00000000-0005-0000-0000-00003C0A0000}"/>
    <cellStyle name="Hyperlink 2 3" xfId="2625" xr:uid="{00000000-0005-0000-0000-00003D0A0000}"/>
    <cellStyle name="Hyperlink 2 3 2" xfId="2626" xr:uid="{00000000-0005-0000-0000-00003E0A0000}"/>
    <cellStyle name="Hyperlink 2 4" xfId="2627" xr:uid="{00000000-0005-0000-0000-00003F0A0000}"/>
    <cellStyle name="Hyperlink 2 5" xfId="2628" xr:uid="{00000000-0005-0000-0000-0000400A0000}"/>
    <cellStyle name="Incorreto 2" xfId="2629" xr:uid="{00000000-0005-0000-0000-0000410A0000}"/>
    <cellStyle name="Incorreto 2 2" xfId="2630" xr:uid="{00000000-0005-0000-0000-0000420A0000}"/>
    <cellStyle name="Incorreto 2 3" xfId="2631" xr:uid="{00000000-0005-0000-0000-0000430A0000}"/>
    <cellStyle name="Incorreto 2 4" xfId="2632" xr:uid="{00000000-0005-0000-0000-0000440A0000}"/>
    <cellStyle name="Incorreto 2 5" xfId="2633" xr:uid="{00000000-0005-0000-0000-0000450A0000}"/>
    <cellStyle name="Indefinido" xfId="2634" xr:uid="{00000000-0005-0000-0000-0000460A0000}"/>
    <cellStyle name="Input" xfId="2635" xr:uid="{00000000-0005-0000-0000-0000470A0000}"/>
    <cellStyle name="Input (StyleA)" xfId="2636" xr:uid="{00000000-0005-0000-0000-0000480A0000}"/>
    <cellStyle name="Input [yellow]" xfId="2637" xr:uid="{00000000-0005-0000-0000-0000490A0000}"/>
    <cellStyle name="Input [yellow] 2" xfId="2638" xr:uid="{00000000-0005-0000-0000-00004A0A0000}"/>
    <cellStyle name="Input [yellow] 2 2" xfId="2639" xr:uid="{00000000-0005-0000-0000-00004B0A0000}"/>
    <cellStyle name="Input [yellow] 2 3" xfId="2640" xr:uid="{00000000-0005-0000-0000-00004C0A0000}"/>
    <cellStyle name="Input [yellow] 2 4" xfId="2641" xr:uid="{00000000-0005-0000-0000-00004D0A0000}"/>
    <cellStyle name="Input [yellow] 3" xfId="2642" xr:uid="{00000000-0005-0000-0000-00004E0A0000}"/>
    <cellStyle name="Input [yellow] 3 2" xfId="2643" xr:uid="{00000000-0005-0000-0000-00004F0A0000}"/>
    <cellStyle name="Input [yellow] 3 3" xfId="2644" xr:uid="{00000000-0005-0000-0000-0000500A0000}"/>
    <cellStyle name="Input [yellow] 3 4" xfId="2645" xr:uid="{00000000-0005-0000-0000-0000510A0000}"/>
    <cellStyle name="Input [yellow] 4" xfId="2646" xr:uid="{00000000-0005-0000-0000-0000520A0000}"/>
    <cellStyle name="Input [yellow] 4 2" xfId="2647" xr:uid="{00000000-0005-0000-0000-0000530A0000}"/>
    <cellStyle name="Input [yellow] 4 3" xfId="2648" xr:uid="{00000000-0005-0000-0000-0000540A0000}"/>
    <cellStyle name="Input [yellow] 4 4" xfId="2649" xr:uid="{00000000-0005-0000-0000-0000550A0000}"/>
    <cellStyle name="Input [yellow] 5" xfId="2650" xr:uid="{00000000-0005-0000-0000-0000560A0000}"/>
    <cellStyle name="Input [yellow] 6" xfId="2651" xr:uid="{00000000-0005-0000-0000-0000570A0000}"/>
    <cellStyle name="Input [yellow] 7" xfId="2652" xr:uid="{00000000-0005-0000-0000-0000580A0000}"/>
    <cellStyle name="Input [yellow] 8" xfId="2653" xr:uid="{00000000-0005-0000-0000-0000590A0000}"/>
    <cellStyle name="Input 10" xfId="2654" xr:uid="{00000000-0005-0000-0000-00005A0A0000}"/>
    <cellStyle name="Input 10 2" xfId="2655" xr:uid="{00000000-0005-0000-0000-00005B0A0000}"/>
    <cellStyle name="Input 10 3" xfId="2656" xr:uid="{00000000-0005-0000-0000-00005C0A0000}"/>
    <cellStyle name="Input 10 4" xfId="2657" xr:uid="{00000000-0005-0000-0000-00005D0A0000}"/>
    <cellStyle name="Input 11" xfId="2658" xr:uid="{00000000-0005-0000-0000-00005E0A0000}"/>
    <cellStyle name="Input 11 2" xfId="2659" xr:uid="{00000000-0005-0000-0000-00005F0A0000}"/>
    <cellStyle name="Input 11 3" xfId="2660" xr:uid="{00000000-0005-0000-0000-0000600A0000}"/>
    <cellStyle name="Input 11 4" xfId="2661" xr:uid="{00000000-0005-0000-0000-0000610A0000}"/>
    <cellStyle name="Input 12" xfId="2662" xr:uid="{00000000-0005-0000-0000-0000620A0000}"/>
    <cellStyle name="Input 12 2" xfId="2663" xr:uid="{00000000-0005-0000-0000-0000630A0000}"/>
    <cellStyle name="Input 12 3" xfId="2664" xr:uid="{00000000-0005-0000-0000-0000640A0000}"/>
    <cellStyle name="Input 12 4" xfId="2665" xr:uid="{00000000-0005-0000-0000-0000650A0000}"/>
    <cellStyle name="Input 13" xfId="2666" xr:uid="{00000000-0005-0000-0000-0000660A0000}"/>
    <cellStyle name="Input 14" xfId="2667" xr:uid="{00000000-0005-0000-0000-0000670A0000}"/>
    <cellStyle name="Input 15" xfId="2668" xr:uid="{00000000-0005-0000-0000-0000680A0000}"/>
    <cellStyle name="Input 16" xfId="2669" xr:uid="{00000000-0005-0000-0000-0000690A0000}"/>
    <cellStyle name="Input 2" xfId="2670" xr:uid="{00000000-0005-0000-0000-00006A0A0000}"/>
    <cellStyle name="Input 2 2" xfId="2671" xr:uid="{00000000-0005-0000-0000-00006B0A0000}"/>
    <cellStyle name="Input 2 2 2" xfId="2672" xr:uid="{00000000-0005-0000-0000-00006C0A0000}"/>
    <cellStyle name="Input 2 2 2 2" xfId="2673" xr:uid="{00000000-0005-0000-0000-00006D0A0000}"/>
    <cellStyle name="Input 2 2 2 2 2" xfId="2674" xr:uid="{00000000-0005-0000-0000-00006E0A0000}"/>
    <cellStyle name="Input 2 2 2 2 3" xfId="2675" xr:uid="{00000000-0005-0000-0000-00006F0A0000}"/>
    <cellStyle name="Input 2 2 2 2 4" xfId="2676" xr:uid="{00000000-0005-0000-0000-0000700A0000}"/>
    <cellStyle name="Input 2 2 2 3" xfId="2677" xr:uid="{00000000-0005-0000-0000-0000710A0000}"/>
    <cellStyle name="Input 2 2 2 3 2" xfId="2678" xr:uid="{00000000-0005-0000-0000-0000720A0000}"/>
    <cellStyle name="Input 2 2 2 3 3" xfId="2679" xr:uid="{00000000-0005-0000-0000-0000730A0000}"/>
    <cellStyle name="Input 2 2 2 3 4" xfId="2680" xr:uid="{00000000-0005-0000-0000-0000740A0000}"/>
    <cellStyle name="Input 2 2 2 4" xfId="2681" xr:uid="{00000000-0005-0000-0000-0000750A0000}"/>
    <cellStyle name="Input 2 2 2 5" xfId="2682" xr:uid="{00000000-0005-0000-0000-0000760A0000}"/>
    <cellStyle name="Input 2 2 2 6" xfId="2683" xr:uid="{00000000-0005-0000-0000-0000770A0000}"/>
    <cellStyle name="Input 2 2 2_DIMENSIONAMENTO-PMSB" xfId="2684" xr:uid="{00000000-0005-0000-0000-0000780A0000}"/>
    <cellStyle name="Input 2 2 3" xfId="2685" xr:uid="{00000000-0005-0000-0000-0000790A0000}"/>
    <cellStyle name="Input 2 2 3 2" xfId="2686" xr:uid="{00000000-0005-0000-0000-00007A0A0000}"/>
    <cellStyle name="Input 2 2 3 2 2" xfId="2687" xr:uid="{00000000-0005-0000-0000-00007B0A0000}"/>
    <cellStyle name="Input 2 2 3 2 3" xfId="2688" xr:uid="{00000000-0005-0000-0000-00007C0A0000}"/>
    <cellStyle name="Input 2 2 3 2 4" xfId="2689" xr:uid="{00000000-0005-0000-0000-00007D0A0000}"/>
    <cellStyle name="Input 2 2 3 3" xfId="2690" xr:uid="{00000000-0005-0000-0000-00007E0A0000}"/>
    <cellStyle name="Input 2 2 3 4" xfId="2691" xr:uid="{00000000-0005-0000-0000-00007F0A0000}"/>
    <cellStyle name="Input 2 2 3 5" xfId="2692" xr:uid="{00000000-0005-0000-0000-0000800A0000}"/>
    <cellStyle name="Input 2 2 3_DIMENSIONAMENTO-PMSB" xfId="2693" xr:uid="{00000000-0005-0000-0000-0000810A0000}"/>
    <cellStyle name="Input 2 2 4" xfId="2694" xr:uid="{00000000-0005-0000-0000-0000820A0000}"/>
    <cellStyle name="Input 2 2 4 2" xfId="2695" xr:uid="{00000000-0005-0000-0000-0000830A0000}"/>
    <cellStyle name="Input 2 2 4 3" xfId="2696" xr:uid="{00000000-0005-0000-0000-0000840A0000}"/>
    <cellStyle name="Input 2 2 4 4" xfId="2697" xr:uid="{00000000-0005-0000-0000-0000850A0000}"/>
    <cellStyle name="Input 2 2 4 5" xfId="2698" xr:uid="{00000000-0005-0000-0000-0000860A0000}"/>
    <cellStyle name="Input 2 2 5" xfId="2699" xr:uid="{00000000-0005-0000-0000-0000870A0000}"/>
    <cellStyle name="Input 2 2 6" xfId="2700" xr:uid="{00000000-0005-0000-0000-0000880A0000}"/>
    <cellStyle name="Input 2 2 7" xfId="2701" xr:uid="{00000000-0005-0000-0000-0000890A0000}"/>
    <cellStyle name="Input 2 2 8" xfId="2702" xr:uid="{00000000-0005-0000-0000-00008A0A0000}"/>
    <cellStyle name="Input 2 2_DIMENSIONAMENTO-PMSB" xfId="2703" xr:uid="{00000000-0005-0000-0000-00008B0A0000}"/>
    <cellStyle name="Input 2 3" xfId="2704" xr:uid="{00000000-0005-0000-0000-00008C0A0000}"/>
    <cellStyle name="Input 2 3 2" xfId="2705" xr:uid="{00000000-0005-0000-0000-00008D0A0000}"/>
    <cellStyle name="Input 2 3 2 2" xfId="2706" xr:uid="{00000000-0005-0000-0000-00008E0A0000}"/>
    <cellStyle name="Input 2 3 2 3" xfId="2707" xr:uid="{00000000-0005-0000-0000-00008F0A0000}"/>
    <cellStyle name="Input 2 3 2 4" xfId="2708" xr:uid="{00000000-0005-0000-0000-0000900A0000}"/>
    <cellStyle name="Input 2 3 3" xfId="2709" xr:uid="{00000000-0005-0000-0000-0000910A0000}"/>
    <cellStyle name="Input 2 3 3 2" xfId="2710" xr:uid="{00000000-0005-0000-0000-0000920A0000}"/>
    <cellStyle name="Input 2 3 3 3" xfId="2711" xr:uid="{00000000-0005-0000-0000-0000930A0000}"/>
    <cellStyle name="Input 2 3 3 4" xfId="2712" xr:uid="{00000000-0005-0000-0000-0000940A0000}"/>
    <cellStyle name="Input 2 3 4" xfId="2713" xr:uid="{00000000-0005-0000-0000-0000950A0000}"/>
    <cellStyle name="Input 2 3 5" xfId="2714" xr:uid="{00000000-0005-0000-0000-0000960A0000}"/>
    <cellStyle name="Input 2 3 6" xfId="2715" xr:uid="{00000000-0005-0000-0000-0000970A0000}"/>
    <cellStyle name="Input 2 3_DIMENSIONAMENTO-PMSB" xfId="2716" xr:uid="{00000000-0005-0000-0000-0000980A0000}"/>
    <cellStyle name="Input 2 4" xfId="2717" xr:uid="{00000000-0005-0000-0000-0000990A0000}"/>
    <cellStyle name="Input 2 4 2" xfId="2718" xr:uid="{00000000-0005-0000-0000-00009A0A0000}"/>
    <cellStyle name="Input 2 4 2 2" xfId="2719" xr:uid="{00000000-0005-0000-0000-00009B0A0000}"/>
    <cellStyle name="Input 2 4 2 3" xfId="2720" xr:uid="{00000000-0005-0000-0000-00009C0A0000}"/>
    <cellStyle name="Input 2 4 2 4" xfId="2721" xr:uid="{00000000-0005-0000-0000-00009D0A0000}"/>
    <cellStyle name="Input 2 4 3" xfId="2722" xr:uid="{00000000-0005-0000-0000-00009E0A0000}"/>
    <cellStyle name="Input 2 4 4" xfId="2723" xr:uid="{00000000-0005-0000-0000-00009F0A0000}"/>
    <cellStyle name="Input 2 4 5" xfId="2724" xr:uid="{00000000-0005-0000-0000-0000A00A0000}"/>
    <cellStyle name="Input 2 4_DIMENSIONAMENTO-PMSB" xfId="2725" xr:uid="{00000000-0005-0000-0000-0000A10A0000}"/>
    <cellStyle name="Input 2 5" xfId="2726" xr:uid="{00000000-0005-0000-0000-0000A20A0000}"/>
    <cellStyle name="Input 2 5 2" xfId="2727" xr:uid="{00000000-0005-0000-0000-0000A30A0000}"/>
    <cellStyle name="Input 2 5 3" xfId="2728" xr:uid="{00000000-0005-0000-0000-0000A40A0000}"/>
    <cellStyle name="Input 2 5 4" xfId="2729" xr:uid="{00000000-0005-0000-0000-0000A50A0000}"/>
    <cellStyle name="Input 2 5 5" xfId="2730" xr:uid="{00000000-0005-0000-0000-0000A60A0000}"/>
    <cellStyle name="Input 2 6" xfId="2731" xr:uid="{00000000-0005-0000-0000-0000A70A0000}"/>
    <cellStyle name="Input 2 7" xfId="2732" xr:uid="{00000000-0005-0000-0000-0000A80A0000}"/>
    <cellStyle name="Input 2 8" xfId="2733" xr:uid="{00000000-0005-0000-0000-0000A90A0000}"/>
    <cellStyle name="Input 2 9" xfId="2734" xr:uid="{00000000-0005-0000-0000-0000AA0A0000}"/>
    <cellStyle name="Input 2_DIMENSIONAMENTO-PMSB" xfId="2735" xr:uid="{00000000-0005-0000-0000-0000AB0A0000}"/>
    <cellStyle name="Input 3" xfId="2736" xr:uid="{00000000-0005-0000-0000-0000AC0A0000}"/>
    <cellStyle name="Input 3 2" xfId="2737" xr:uid="{00000000-0005-0000-0000-0000AD0A0000}"/>
    <cellStyle name="Input 3 2 2" xfId="2738" xr:uid="{00000000-0005-0000-0000-0000AE0A0000}"/>
    <cellStyle name="Input 3 2 2 2" xfId="2739" xr:uid="{00000000-0005-0000-0000-0000AF0A0000}"/>
    <cellStyle name="Input 3 2 2 3" xfId="2740" xr:uid="{00000000-0005-0000-0000-0000B00A0000}"/>
    <cellStyle name="Input 3 2 2 4" xfId="2741" xr:uid="{00000000-0005-0000-0000-0000B10A0000}"/>
    <cellStyle name="Input 3 2 3" xfId="2742" xr:uid="{00000000-0005-0000-0000-0000B20A0000}"/>
    <cellStyle name="Input 3 2 3 2" xfId="2743" xr:uid="{00000000-0005-0000-0000-0000B30A0000}"/>
    <cellStyle name="Input 3 2 3 3" xfId="2744" xr:uid="{00000000-0005-0000-0000-0000B40A0000}"/>
    <cellStyle name="Input 3 2 3 4" xfId="2745" xr:uid="{00000000-0005-0000-0000-0000B50A0000}"/>
    <cellStyle name="Input 3 2 4" xfId="2746" xr:uid="{00000000-0005-0000-0000-0000B60A0000}"/>
    <cellStyle name="Input 3 2 5" xfId="2747" xr:uid="{00000000-0005-0000-0000-0000B70A0000}"/>
    <cellStyle name="Input 3 2 6" xfId="2748" xr:uid="{00000000-0005-0000-0000-0000B80A0000}"/>
    <cellStyle name="Input 3 2_DIMENSIONAMENTO-PMSB" xfId="2749" xr:uid="{00000000-0005-0000-0000-0000B90A0000}"/>
    <cellStyle name="Input 3 3" xfId="2750" xr:uid="{00000000-0005-0000-0000-0000BA0A0000}"/>
    <cellStyle name="Input 3 3 2" xfId="2751" xr:uid="{00000000-0005-0000-0000-0000BB0A0000}"/>
    <cellStyle name="Input 3 3 2 2" xfId="2752" xr:uid="{00000000-0005-0000-0000-0000BC0A0000}"/>
    <cellStyle name="Input 3 3 2 3" xfId="2753" xr:uid="{00000000-0005-0000-0000-0000BD0A0000}"/>
    <cellStyle name="Input 3 3 2 4" xfId="2754" xr:uid="{00000000-0005-0000-0000-0000BE0A0000}"/>
    <cellStyle name="Input 3 3 3" xfId="2755" xr:uid="{00000000-0005-0000-0000-0000BF0A0000}"/>
    <cellStyle name="Input 3 3 4" xfId="2756" xr:uid="{00000000-0005-0000-0000-0000C00A0000}"/>
    <cellStyle name="Input 3 3 5" xfId="2757" xr:uid="{00000000-0005-0000-0000-0000C10A0000}"/>
    <cellStyle name="Input 3 3_DIMENSIONAMENTO-PMSB" xfId="2758" xr:uid="{00000000-0005-0000-0000-0000C20A0000}"/>
    <cellStyle name="Input 3 4" xfId="2759" xr:uid="{00000000-0005-0000-0000-0000C30A0000}"/>
    <cellStyle name="Input 3 4 2" xfId="2760" xr:uid="{00000000-0005-0000-0000-0000C40A0000}"/>
    <cellStyle name="Input 3 4 3" xfId="2761" xr:uid="{00000000-0005-0000-0000-0000C50A0000}"/>
    <cellStyle name="Input 3 4 4" xfId="2762" xr:uid="{00000000-0005-0000-0000-0000C60A0000}"/>
    <cellStyle name="Input 3 4 5" xfId="2763" xr:uid="{00000000-0005-0000-0000-0000C70A0000}"/>
    <cellStyle name="Input 3 5" xfId="2764" xr:uid="{00000000-0005-0000-0000-0000C80A0000}"/>
    <cellStyle name="Input 3 6" xfId="2765" xr:uid="{00000000-0005-0000-0000-0000C90A0000}"/>
    <cellStyle name="Input 3 7" xfId="2766" xr:uid="{00000000-0005-0000-0000-0000CA0A0000}"/>
    <cellStyle name="Input 3 8" xfId="2767" xr:uid="{00000000-0005-0000-0000-0000CB0A0000}"/>
    <cellStyle name="Input 3_DIMENSIONAMENTO-PMSB" xfId="2768" xr:uid="{00000000-0005-0000-0000-0000CC0A0000}"/>
    <cellStyle name="Input 4" xfId="2769" xr:uid="{00000000-0005-0000-0000-0000CD0A0000}"/>
    <cellStyle name="Input 4 2" xfId="2770" xr:uid="{00000000-0005-0000-0000-0000CE0A0000}"/>
    <cellStyle name="Input 4 2 2" xfId="2771" xr:uid="{00000000-0005-0000-0000-0000CF0A0000}"/>
    <cellStyle name="Input 4 2 2 2" xfId="2772" xr:uid="{00000000-0005-0000-0000-0000D00A0000}"/>
    <cellStyle name="Input 4 2 2 3" xfId="2773" xr:uid="{00000000-0005-0000-0000-0000D10A0000}"/>
    <cellStyle name="Input 4 2 2 4" xfId="2774" xr:uid="{00000000-0005-0000-0000-0000D20A0000}"/>
    <cellStyle name="Input 4 2 3" xfId="2775" xr:uid="{00000000-0005-0000-0000-0000D30A0000}"/>
    <cellStyle name="Input 4 2 3 2" xfId="2776" xr:uid="{00000000-0005-0000-0000-0000D40A0000}"/>
    <cellStyle name="Input 4 2 3 3" xfId="2777" xr:uid="{00000000-0005-0000-0000-0000D50A0000}"/>
    <cellStyle name="Input 4 2 3 4" xfId="2778" xr:uid="{00000000-0005-0000-0000-0000D60A0000}"/>
    <cellStyle name="Input 4 2 4" xfId="2779" xr:uid="{00000000-0005-0000-0000-0000D70A0000}"/>
    <cellStyle name="Input 4 2 5" xfId="2780" xr:uid="{00000000-0005-0000-0000-0000D80A0000}"/>
    <cellStyle name="Input 4 2 6" xfId="2781" xr:uid="{00000000-0005-0000-0000-0000D90A0000}"/>
    <cellStyle name="Input 4 2_DIMENSIONAMENTO-PMSB" xfId="2782" xr:uid="{00000000-0005-0000-0000-0000DA0A0000}"/>
    <cellStyle name="Input 4 3" xfId="2783" xr:uid="{00000000-0005-0000-0000-0000DB0A0000}"/>
    <cellStyle name="Input 4 3 2" xfId="2784" xr:uid="{00000000-0005-0000-0000-0000DC0A0000}"/>
    <cellStyle name="Input 4 3 3" xfId="2785" xr:uid="{00000000-0005-0000-0000-0000DD0A0000}"/>
    <cellStyle name="Input 4 3 4" xfId="2786" xr:uid="{00000000-0005-0000-0000-0000DE0A0000}"/>
    <cellStyle name="Input 4 3 5" xfId="2787" xr:uid="{00000000-0005-0000-0000-0000DF0A0000}"/>
    <cellStyle name="Input 4 4" xfId="2788" xr:uid="{00000000-0005-0000-0000-0000E00A0000}"/>
    <cellStyle name="Input 4 4 2" xfId="2789" xr:uid="{00000000-0005-0000-0000-0000E10A0000}"/>
    <cellStyle name="Input 4 4 3" xfId="2790" xr:uid="{00000000-0005-0000-0000-0000E20A0000}"/>
    <cellStyle name="Input 4 4 4" xfId="2791" xr:uid="{00000000-0005-0000-0000-0000E30A0000}"/>
    <cellStyle name="Input 4 4 5" xfId="2792" xr:uid="{00000000-0005-0000-0000-0000E40A0000}"/>
    <cellStyle name="Input 4 5" xfId="2793" xr:uid="{00000000-0005-0000-0000-0000E50A0000}"/>
    <cellStyle name="Input 4 6" xfId="2794" xr:uid="{00000000-0005-0000-0000-0000E60A0000}"/>
    <cellStyle name="Input 4 7" xfId="2795" xr:uid="{00000000-0005-0000-0000-0000E70A0000}"/>
    <cellStyle name="Input 4 8" xfId="2796" xr:uid="{00000000-0005-0000-0000-0000E80A0000}"/>
    <cellStyle name="Input 4_DIMENSIONAMENTO-PMSB" xfId="2797" xr:uid="{00000000-0005-0000-0000-0000E90A0000}"/>
    <cellStyle name="Input 5" xfId="2798" xr:uid="{00000000-0005-0000-0000-0000EA0A0000}"/>
    <cellStyle name="Input 5 2" xfId="2799" xr:uid="{00000000-0005-0000-0000-0000EB0A0000}"/>
    <cellStyle name="Input 5 2 2" xfId="2800" xr:uid="{00000000-0005-0000-0000-0000EC0A0000}"/>
    <cellStyle name="Input 5 2 2 2" xfId="2801" xr:uid="{00000000-0005-0000-0000-0000ED0A0000}"/>
    <cellStyle name="Input 5 2 2 3" xfId="2802" xr:uid="{00000000-0005-0000-0000-0000EE0A0000}"/>
    <cellStyle name="Input 5 2 2 4" xfId="2803" xr:uid="{00000000-0005-0000-0000-0000EF0A0000}"/>
    <cellStyle name="Input 5 2 3" xfId="2804" xr:uid="{00000000-0005-0000-0000-0000F00A0000}"/>
    <cellStyle name="Input 5 2 3 2" xfId="2805" xr:uid="{00000000-0005-0000-0000-0000F10A0000}"/>
    <cellStyle name="Input 5 2 3 3" xfId="2806" xr:uid="{00000000-0005-0000-0000-0000F20A0000}"/>
    <cellStyle name="Input 5 2 3 4" xfId="2807" xr:uid="{00000000-0005-0000-0000-0000F30A0000}"/>
    <cellStyle name="Input 5 2 4" xfId="2808" xr:uid="{00000000-0005-0000-0000-0000F40A0000}"/>
    <cellStyle name="Input 5 2 5" xfId="2809" xr:uid="{00000000-0005-0000-0000-0000F50A0000}"/>
    <cellStyle name="Input 5 2 6" xfId="2810" xr:uid="{00000000-0005-0000-0000-0000F60A0000}"/>
    <cellStyle name="Input 5 2_DIMENSIONAMENTO-PMSB" xfId="2811" xr:uid="{00000000-0005-0000-0000-0000F70A0000}"/>
    <cellStyle name="Input 5 3" xfId="2812" xr:uid="{00000000-0005-0000-0000-0000F80A0000}"/>
    <cellStyle name="Input 5 3 2" xfId="2813" xr:uid="{00000000-0005-0000-0000-0000F90A0000}"/>
    <cellStyle name="Input 5 3 3" xfId="2814" xr:uid="{00000000-0005-0000-0000-0000FA0A0000}"/>
    <cellStyle name="Input 5 3 4" xfId="2815" xr:uid="{00000000-0005-0000-0000-0000FB0A0000}"/>
    <cellStyle name="Input 5 3 5" xfId="2816" xr:uid="{00000000-0005-0000-0000-0000FC0A0000}"/>
    <cellStyle name="Input 5 4" xfId="2817" xr:uid="{00000000-0005-0000-0000-0000FD0A0000}"/>
    <cellStyle name="Input 5 4 2" xfId="2818" xr:uid="{00000000-0005-0000-0000-0000FE0A0000}"/>
    <cellStyle name="Input 5 4 3" xfId="2819" xr:uid="{00000000-0005-0000-0000-0000FF0A0000}"/>
    <cellStyle name="Input 5 4 4" xfId="2820" xr:uid="{00000000-0005-0000-0000-0000000B0000}"/>
    <cellStyle name="Input 5 4 5" xfId="2821" xr:uid="{00000000-0005-0000-0000-0000010B0000}"/>
    <cellStyle name="Input 5 5" xfId="2822" xr:uid="{00000000-0005-0000-0000-0000020B0000}"/>
    <cellStyle name="Input 5 6" xfId="2823" xr:uid="{00000000-0005-0000-0000-0000030B0000}"/>
    <cellStyle name="Input 5 7" xfId="2824" xr:uid="{00000000-0005-0000-0000-0000040B0000}"/>
    <cellStyle name="Input 5 8" xfId="2825" xr:uid="{00000000-0005-0000-0000-0000050B0000}"/>
    <cellStyle name="Input 5_DIMENSIONAMENTO-PMSB" xfId="2826" xr:uid="{00000000-0005-0000-0000-0000060B0000}"/>
    <cellStyle name="Input 6" xfId="2827" xr:uid="{00000000-0005-0000-0000-0000070B0000}"/>
    <cellStyle name="Input 6 2" xfId="2828" xr:uid="{00000000-0005-0000-0000-0000080B0000}"/>
    <cellStyle name="Input 6 2 2" xfId="2829" xr:uid="{00000000-0005-0000-0000-0000090B0000}"/>
    <cellStyle name="Input 6 2 3" xfId="2830" xr:uid="{00000000-0005-0000-0000-00000A0B0000}"/>
    <cellStyle name="Input 6 2 4" xfId="2831" xr:uid="{00000000-0005-0000-0000-00000B0B0000}"/>
    <cellStyle name="Input 6 3" xfId="2832" xr:uid="{00000000-0005-0000-0000-00000C0B0000}"/>
    <cellStyle name="Input 6 3 2" xfId="2833" xr:uid="{00000000-0005-0000-0000-00000D0B0000}"/>
    <cellStyle name="Input 6 3 3" xfId="2834" xr:uid="{00000000-0005-0000-0000-00000E0B0000}"/>
    <cellStyle name="Input 6 3 4" xfId="2835" xr:uid="{00000000-0005-0000-0000-00000F0B0000}"/>
    <cellStyle name="Input 6 4" xfId="2836" xr:uid="{00000000-0005-0000-0000-0000100B0000}"/>
    <cellStyle name="Input 6 5" xfId="2837" xr:uid="{00000000-0005-0000-0000-0000110B0000}"/>
    <cellStyle name="Input 6 6" xfId="2838" xr:uid="{00000000-0005-0000-0000-0000120B0000}"/>
    <cellStyle name="Input 6_DIMENSIONAMENTO-PMSB" xfId="2839" xr:uid="{00000000-0005-0000-0000-0000130B0000}"/>
    <cellStyle name="Input 7" xfId="2840" xr:uid="{00000000-0005-0000-0000-0000140B0000}"/>
    <cellStyle name="Input 7 2" xfId="2841" xr:uid="{00000000-0005-0000-0000-0000150B0000}"/>
    <cellStyle name="Input 7 2 2" xfId="2842" xr:uid="{00000000-0005-0000-0000-0000160B0000}"/>
    <cellStyle name="Input 7 2 3" xfId="2843" xr:uid="{00000000-0005-0000-0000-0000170B0000}"/>
    <cellStyle name="Input 7 2 4" xfId="2844" xr:uid="{00000000-0005-0000-0000-0000180B0000}"/>
    <cellStyle name="Input 7 3" xfId="2845" xr:uid="{00000000-0005-0000-0000-0000190B0000}"/>
    <cellStyle name="Input 7 4" xfId="2846" xr:uid="{00000000-0005-0000-0000-00001A0B0000}"/>
    <cellStyle name="Input 7 5" xfId="2847" xr:uid="{00000000-0005-0000-0000-00001B0B0000}"/>
    <cellStyle name="Input 7_DIMENSIONAMENTO-PMSB" xfId="2848" xr:uid="{00000000-0005-0000-0000-00001C0B0000}"/>
    <cellStyle name="Input 8" xfId="2849" xr:uid="{00000000-0005-0000-0000-00001D0B0000}"/>
    <cellStyle name="Input 8 2" xfId="2850" xr:uid="{00000000-0005-0000-0000-00001E0B0000}"/>
    <cellStyle name="Input 8 3" xfId="2851" xr:uid="{00000000-0005-0000-0000-00001F0B0000}"/>
    <cellStyle name="Input 8 4" xfId="2852" xr:uid="{00000000-0005-0000-0000-0000200B0000}"/>
    <cellStyle name="Input 8 5" xfId="2853" xr:uid="{00000000-0005-0000-0000-0000210B0000}"/>
    <cellStyle name="Input 9" xfId="2854" xr:uid="{00000000-0005-0000-0000-0000220B0000}"/>
    <cellStyle name="Input 9 2" xfId="2855" xr:uid="{00000000-0005-0000-0000-0000230B0000}"/>
    <cellStyle name="Input 9 3" xfId="2856" xr:uid="{00000000-0005-0000-0000-0000240B0000}"/>
    <cellStyle name="Input 9 4" xfId="2857" xr:uid="{00000000-0005-0000-0000-0000250B0000}"/>
    <cellStyle name="Input Currency" xfId="2858" xr:uid="{00000000-0005-0000-0000-0000260B0000}"/>
    <cellStyle name="Input dados" xfId="2859" xr:uid="{00000000-0005-0000-0000-0000270B0000}"/>
    <cellStyle name="Input dados 2" xfId="2860" xr:uid="{00000000-0005-0000-0000-0000280B0000}"/>
    <cellStyle name="Input Date" xfId="2861" xr:uid="{00000000-0005-0000-0000-0000290B0000}"/>
    <cellStyle name="Input Fixed [0]" xfId="2862" xr:uid="{00000000-0005-0000-0000-00002A0B0000}"/>
    <cellStyle name="Input Normal" xfId="2863" xr:uid="{00000000-0005-0000-0000-00002B0B0000}"/>
    <cellStyle name="Input Percent" xfId="2864" xr:uid="{00000000-0005-0000-0000-00002C0B0000}"/>
    <cellStyle name="Input Percent [2]" xfId="2865" xr:uid="{00000000-0005-0000-0000-00002D0B0000}"/>
    <cellStyle name="Input Percent_~2144771" xfId="2866" xr:uid="{00000000-0005-0000-0000-00002E0B0000}"/>
    <cellStyle name="Input Titles" xfId="2867" xr:uid="{00000000-0005-0000-0000-00002F0B0000}"/>
    <cellStyle name="Input_%" xfId="2868" xr:uid="{00000000-0005-0000-0000-0000300B0000}"/>
    <cellStyle name="Input1" xfId="2869" xr:uid="{00000000-0005-0000-0000-0000310B0000}"/>
    <cellStyle name="Input2" xfId="2870" xr:uid="{00000000-0005-0000-0000-0000320B0000}"/>
    <cellStyle name="Input2 2" xfId="2871" xr:uid="{00000000-0005-0000-0000-0000330B0000}"/>
    <cellStyle name="Input2 2 2" xfId="2872" xr:uid="{00000000-0005-0000-0000-0000340B0000}"/>
    <cellStyle name="Input2 2 2 2" xfId="2873" xr:uid="{00000000-0005-0000-0000-0000350B0000}"/>
    <cellStyle name="Input2 2 2 3" xfId="2874" xr:uid="{00000000-0005-0000-0000-0000360B0000}"/>
    <cellStyle name="Input2 2 2 4" xfId="2875" xr:uid="{00000000-0005-0000-0000-0000370B0000}"/>
    <cellStyle name="Input2 2 3" xfId="2876" xr:uid="{00000000-0005-0000-0000-0000380B0000}"/>
    <cellStyle name="Input2 2_DIMENSIONAMENTO-PMSB" xfId="2877" xr:uid="{00000000-0005-0000-0000-0000390B0000}"/>
    <cellStyle name="Input2 3" xfId="2878" xr:uid="{00000000-0005-0000-0000-00003A0B0000}"/>
    <cellStyle name="Input2 3 2" xfId="2879" xr:uid="{00000000-0005-0000-0000-00003B0B0000}"/>
    <cellStyle name="Input2 3 3" xfId="2880" xr:uid="{00000000-0005-0000-0000-00003C0B0000}"/>
    <cellStyle name="Input2 3 4" xfId="2881" xr:uid="{00000000-0005-0000-0000-00003D0B0000}"/>
    <cellStyle name="Input2 4" xfId="2882" xr:uid="{00000000-0005-0000-0000-00003E0B0000}"/>
    <cellStyle name="Input2_DIMENSIONAMENTO-PMSB" xfId="2883" xr:uid="{00000000-0005-0000-0000-00003F0B0000}"/>
    <cellStyle name="Inputs" xfId="2884" xr:uid="{00000000-0005-0000-0000-0000400B0000}"/>
    <cellStyle name="Inputs 2" xfId="2885" xr:uid="{00000000-0005-0000-0000-0000410B0000}"/>
    <cellStyle name="Inputs 3" xfId="2886" xr:uid="{00000000-0005-0000-0000-0000420B0000}"/>
    <cellStyle name="Inputs 4" xfId="2887" xr:uid="{00000000-0005-0000-0000-0000430B0000}"/>
    <cellStyle name="Inputs 5" xfId="2888" xr:uid="{00000000-0005-0000-0000-0000440B0000}"/>
    <cellStyle name="Inputs2" xfId="2889" xr:uid="{00000000-0005-0000-0000-0000450B0000}"/>
    <cellStyle name="Inputs2 2" xfId="2890" xr:uid="{00000000-0005-0000-0000-0000460B0000}"/>
    <cellStyle name="Inputs2 3" xfId="2891" xr:uid="{00000000-0005-0000-0000-0000470B0000}"/>
    <cellStyle name="Inputs2 4" xfId="2892" xr:uid="{00000000-0005-0000-0000-0000480B0000}"/>
    <cellStyle name="Inputs2 5" xfId="2893" xr:uid="{00000000-0005-0000-0000-0000490B0000}"/>
    <cellStyle name="Intermediário" xfId="2894" xr:uid="{00000000-0005-0000-0000-00004A0B0000}"/>
    <cellStyle name="ÌTENS" xfId="2895" xr:uid="{00000000-0005-0000-0000-00004B0B0000}"/>
    <cellStyle name="Jason" xfId="2896" xr:uid="{00000000-0005-0000-0000-00004C0B0000}"/>
    <cellStyle name="Javier" xfId="2897" xr:uid="{00000000-0005-0000-0000-00004D0B0000}"/>
    <cellStyle name="Komma [0]_Blad1" xfId="2898" xr:uid="{00000000-0005-0000-0000-00004E0B0000}"/>
    <cellStyle name="Komma_Blad1" xfId="2899" xr:uid="{00000000-0005-0000-0000-00004F0B0000}"/>
    <cellStyle name="KPMG Heading 1" xfId="2900" xr:uid="{00000000-0005-0000-0000-0000500B0000}"/>
    <cellStyle name="KPMG Heading 2" xfId="2901" xr:uid="{00000000-0005-0000-0000-0000510B0000}"/>
    <cellStyle name="KPMG Heading 3" xfId="2902" xr:uid="{00000000-0005-0000-0000-0000520B0000}"/>
    <cellStyle name="KPMG Heading 4" xfId="2903" xr:uid="{00000000-0005-0000-0000-0000530B0000}"/>
    <cellStyle name="KPMG Normal" xfId="2904" xr:uid="{00000000-0005-0000-0000-0000540B0000}"/>
    <cellStyle name="KPMG Normal Text" xfId="2905" xr:uid="{00000000-0005-0000-0000-0000550B0000}"/>
    <cellStyle name="Kyocera" xfId="2906" xr:uid="{00000000-0005-0000-0000-0000560B0000}"/>
    <cellStyle name="Kyocera 2" xfId="2907" xr:uid="{00000000-0005-0000-0000-0000570B0000}"/>
    <cellStyle name="Kyocera 3" xfId="2908" xr:uid="{00000000-0005-0000-0000-0000580B0000}"/>
    <cellStyle name="Kyocera 4" xfId="2909" xr:uid="{00000000-0005-0000-0000-0000590B0000}"/>
    <cellStyle name="Kyocera 5" xfId="2910" xr:uid="{00000000-0005-0000-0000-00005A0B0000}"/>
    <cellStyle name="Large" xfId="2911" xr:uid="{00000000-0005-0000-0000-00005B0B0000}"/>
    <cellStyle name="Lien hypertexte" xfId="2912" xr:uid="{00000000-0005-0000-0000-00005C0B0000}"/>
    <cellStyle name="Lien hypertexte visité" xfId="2913" xr:uid="{00000000-0005-0000-0000-00005D0B0000}"/>
    <cellStyle name="Lien hypertexte_MODELE COMPARABLES BOURSIERS Chablis1607" xfId="2914" xr:uid="{00000000-0005-0000-0000-00005E0B0000}"/>
    <cellStyle name="Link" xfId="2915" xr:uid="{00000000-0005-0000-0000-00005F0B0000}"/>
    <cellStyle name="Linked Cell" xfId="2916" xr:uid="{00000000-0005-0000-0000-0000600B0000}"/>
    <cellStyle name="Linked Cell 2" xfId="2917" xr:uid="{00000000-0005-0000-0000-0000610B0000}"/>
    <cellStyle name="Linked Cell 3" xfId="2918" xr:uid="{00000000-0005-0000-0000-0000620B0000}"/>
    <cellStyle name="Linked Cell 4" xfId="2919" xr:uid="{00000000-0005-0000-0000-0000630B0000}"/>
    <cellStyle name="Linked Cell 5" xfId="2920" xr:uid="{00000000-0005-0000-0000-0000640B0000}"/>
    <cellStyle name="m" xfId="2921" xr:uid="{00000000-0005-0000-0000-0000650B0000}"/>
    <cellStyle name="m 10" xfId="2922" xr:uid="{00000000-0005-0000-0000-0000660B0000}"/>
    <cellStyle name="m 2" xfId="2923" xr:uid="{00000000-0005-0000-0000-0000670B0000}"/>
    <cellStyle name="m 2 2" xfId="2924" xr:uid="{00000000-0005-0000-0000-0000680B0000}"/>
    <cellStyle name="m 2 2 2" xfId="2925" xr:uid="{00000000-0005-0000-0000-0000690B0000}"/>
    <cellStyle name="m 2 2 2 2" xfId="2926" xr:uid="{00000000-0005-0000-0000-00006A0B0000}"/>
    <cellStyle name="m 2 2 2 3" xfId="2927" xr:uid="{00000000-0005-0000-0000-00006B0B0000}"/>
    <cellStyle name="m 2 2 2 4" xfId="2928" xr:uid="{00000000-0005-0000-0000-00006C0B0000}"/>
    <cellStyle name="m 2 2 3" xfId="2929" xr:uid="{00000000-0005-0000-0000-00006D0B0000}"/>
    <cellStyle name="m 2 2 3 2" xfId="2930" xr:uid="{00000000-0005-0000-0000-00006E0B0000}"/>
    <cellStyle name="m 2 2 3 2 2" xfId="2931" xr:uid="{00000000-0005-0000-0000-00006F0B0000}"/>
    <cellStyle name="m 2 2 3 2 3" xfId="2932" xr:uid="{00000000-0005-0000-0000-0000700B0000}"/>
    <cellStyle name="m 2 2 3 2 4" xfId="2933" xr:uid="{00000000-0005-0000-0000-0000710B0000}"/>
    <cellStyle name="m 2 2 3 3" xfId="2934" xr:uid="{00000000-0005-0000-0000-0000720B0000}"/>
    <cellStyle name="m 2 2 3 4" xfId="2935" xr:uid="{00000000-0005-0000-0000-0000730B0000}"/>
    <cellStyle name="m 2 2 3 5" xfId="2936" xr:uid="{00000000-0005-0000-0000-0000740B0000}"/>
    <cellStyle name="m 2 2 4" xfId="2937" xr:uid="{00000000-0005-0000-0000-0000750B0000}"/>
    <cellStyle name="m 2 2 4 2" xfId="2938" xr:uid="{00000000-0005-0000-0000-0000760B0000}"/>
    <cellStyle name="m 2 2 4 3" xfId="2939" xr:uid="{00000000-0005-0000-0000-0000770B0000}"/>
    <cellStyle name="m 2 2 4 4" xfId="2940" xr:uid="{00000000-0005-0000-0000-0000780B0000}"/>
    <cellStyle name="m 2 2 5" xfId="2941" xr:uid="{00000000-0005-0000-0000-0000790B0000}"/>
    <cellStyle name="m 2 2 6" xfId="2942" xr:uid="{00000000-0005-0000-0000-00007A0B0000}"/>
    <cellStyle name="m 2 2 7" xfId="2943" xr:uid="{00000000-0005-0000-0000-00007B0B0000}"/>
    <cellStyle name="m 2 2 8" xfId="2944" xr:uid="{00000000-0005-0000-0000-00007C0B0000}"/>
    <cellStyle name="m 2 3" xfId="2945" xr:uid="{00000000-0005-0000-0000-00007D0B0000}"/>
    <cellStyle name="m 2 3 2" xfId="2946" xr:uid="{00000000-0005-0000-0000-00007E0B0000}"/>
    <cellStyle name="m 2 3 3" xfId="2947" xr:uid="{00000000-0005-0000-0000-00007F0B0000}"/>
    <cellStyle name="m 2 3 4" xfId="2948" xr:uid="{00000000-0005-0000-0000-0000800B0000}"/>
    <cellStyle name="m 2 4" xfId="2949" xr:uid="{00000000-0005-0000-0000-0000810B0000}"/>
    <cellStyle name="m 2 4 2" xfId="2950" xr:uid="{00000000-0005-0000-0000-0000820B0000}"/>
    <cellStyle name="m 2 4 2 2" xfId="2951" xr:uid="{00000000-0005-0000-0000-0000830B0000}"/>
    <cellStyle name="m 2 4 2 3" xfId="2952" xr:uid="{00000000-0005-0000-0000-0000840B0000}"/>
    <cellStyle name="m 2 4 2 4" xfId="2953" xr:uid="{00000000-0005-0000-0000-0000850B0000}"/>
    <cellStyle name="m 2 4 3" xfId="2954" xr:uid="{00000000-0005-0000-0000-0000860B0000}"/>
    <cellStyle name="m 2 4 4" xfId="2955" xr:uid="{00000000-0005-0000-0000-0000870B0000}"/>
    <cellStyle name="m 2 4 5" xfId="2956" xr:uid="{00000000-0005-0000-0000-0000880B0000}"/>
    <cellStyle name="m 2 5" xfId="2957" xr:uid="{00000000-0005-0000-0000-0000890B0000}"/>
    <cellStyle name="m 2 5 2" xfId="2958" xr:uid="{00000000-0005-0000-0000-00008A0B0000}"/>
    <cellStyle name="m 2 5 3" xfId="2959" xr:uid="{00000000-0005-0000-0000-00008B0B0000}"/>
    <cellStyle name="m 2 5 4" xfId="2960" xr:uid="{00000000-0005-0000-0000-00008C0B0000}"/>
    <cellStyle name="m 2 6" xfId="2961" xr:uid="{00000000-0005-0000-0000-00008D0B0000}"/>
    <cellStyle name="m 2 7" xfId="2962" xr:uid="{00000000-0005-0000-0000-00008E0B0000}"/>
    <cellStyle name="m 2 8" xfId="2963" xr:uid="{00000000-0005-0000-0000-00008F0B0000}"/>
    <cellStyle name="m 2 9" xfId="2964" xr:uid="{00000000-0005-0000-0000-0000900B0000}"/>
    <cellStyle name="m 3" xfId="2965" xr:uid="{00000000-0005-0000-0000-0000910B0000}"/>
    <cellStyle name="m 3 2" xfId="2966" xr:uid="{00000000-0005-0000-0000-0000920B0000}"/>
    <cellStyle name="m 3 2 2" xfId="2967" xr:uid="{00000000-0005-0000-0000-0000930B0000}"/>
    <cellStyle name="m 3 2 3" xfId="2968" xr:uid="{00000000-0005-0000-0000-0000940B0000}"/>
    <cellStyle name="m 3 2 4" xfId="2969" xr:uid="{00000000-0005-0000-0000-0000950B0000}"/>
    <cellStyle name="m 3 3" xfId="2970" xr:uid="{00000000-0005-0000-0000-0000960B0000}"/>
    <cellStyle name="m 3 3 2" xfId="2971" xr:uid="{00000000-0005-0000-0000-0000970B0000}"/>
    <cellStyle name="m 3 3 2 2" xfId="2972" xr:uid="{00000000-0005-0000-0000-0000980B0000}"/>
    <cellStyle name="m 3 3 2 3" xfId="2973" xr:uid="{00000000-0005-0000-0000-0000990B0000}"/>
    <cellStyle name="m 3 3 2 4" xfId="2974" xr:uid="{00000000-0005-0000-0000-00009A0B0000}"/>
    <cellStyle name="m 3 3 3" xfId="2975" xr:uid="{00000000-0005-0000-0000-00009B0B0000}"/>
    <cellStyle name="m 3 3 4" xfId="2976" xr:uid="{00000000-0005-0000-0000-00009C0B0000}"/>
    <cellStyle name="m 3 3 5" xfId="2977" xr:uid="{00000000-0005-0000-0000-00009D0B0000}"/>
    <cellStyle name="m 3 4" xfId="2978" xr:uid="{00000000-0005-0000-0000-00009E0B0000}"/>
    <cellStyle name="m 3 4 2" xfId="2979" xr:uid="{00000000-0005-0000-0000-00009F0B0000}"/>
    <cellStyle name="m 3 4 3" xfId="2980" xr:uid="{00000000-0005-0000-0000-0000A00B0000}"/>
    <cellStyle name="m 3 4 4" xfId="2981" xr:uid="{00000000-0005-0000-0000-0000A10B0000}"/>
    <cellStyle name="m 3 5" xfId="2982" xr:uid="{00000000-0005-0000-0000-0000A20B0000}"/>
    <cellStyle name="m 3 6" xfId="2983" xr:uid="{00000000-0005-0000-0000-0000A30B0000}"/>
    <cellStyle name="m 3 7" xfId="2984" xr:uid="{00000000-0005-0000-0000-0000A40B0000}"/>
    <cellStyle name="m 3 8" xfId="2985" xr:uid="{00000000-0005-0000-0000-0000A50B0000}"/>
    <cellStyle name="m 4" xfId="2986" xr:uid="{00000000-0005-0000-0000-0000A60B0000}"/>
    <cellStyle name="m 4 2" xfId="2987" xr:uid="{00000000-0005-0000-0000-0000A70B0000}"/>
    <cellStyle name="m 4 3" xfId="2988" xr:uid="{00000000-0005-0000-0000-0000A80B0000}"/>
    <cellStyle name="m 4 4" xfId="2989" xr:uid="{00000000-0005-0000-0000-0000A90B0000}"/>
    <cellStyle name="m 5" xfId="2990" xr:uid="{00000000-0005-0000-0000-0000AA0B0000}"/>
    <cellStyle name="m 5 2" xfId="2991" xr:uid="{00000000-0005-0000-0000-0000AB0B0000}"/>
    <cellStyle name="m 5 2 2" xfId="2992" xr:uid="{00000000-0005-0000-0000-0000AC0B0000}"/>
    <cellStyle name="m 5 2 3" xfId="2993" xr:uid="{00000000-0005-0000-0000-0000AD0B0000}"/>
    <cellStyle name="m 5 2 4" xfId="2994" xr:uid="{00000000-0005-0000-0000-0000AE0B0000}"/>
    <cellStyle name="m 5 3" xfId="2995" xr:uid="{00000000-0005-0000-0000-0000AF0B0000}"/>
    <cellStyle name="m 5 4" xfId="2996" xr:uid="{00000000-0005-0000-0000-0000B00B0000}"/>
    <cellStyle name="m 5 5" xfId="2997" xr:uid="{00000000-0005-0000-0000-0000B10B0000}"/>
    <cellStyle name="m 6" xfId="2998" xr:uid="{00000000-0005-0000-0000-0000B20B0000}"/>
    <cellStyle name="m 6 2" xfId="2999" xr:uid="{00000000-0005-0000-0000-0000B30B0000}"/>
    <cellStyle name="m 6 3" xfId="3000" xr:uid="{00000000-0005-0000-0000-0000B40B0000}"/>
    <cellStyle name="m 6 4" xfId="3001" xr:uid="{00000000-0005-0000-0000-0000B50B0000}"/>
    <cellStyle name="m 7" xfId="3002" xr:uid="{00000000-0005-0000-0000-0000B60B0000}"/>
    <cellStyle name="m 8" xfId="3003" xr:uid="{00000000-0005-0000-0000-0000B70B0000}"/>
    <cellStyle name="m 9" xfId="3004" xr:uid="{00000000-0005-0000-0000-0000B80B0000}"/>
    <cellStyle name="M S SANS SERIF" xfId="3005" xr:uid="{00000000-0005-0000-0000-0000B90B0000}"/>
    <cellStyle name="M S SANS SERIF 2" xfId="3006" xr:uid="{00000000-0005-0000-0000-0000BA0B0000}"/>
    <cellStyle name="M S SANS SERIF 2 2" xfId="3007" xr:uid="{00000000-0005-0000-0000-0000BB0B0000}"/>
    <cellStyle name="M S SANS SERIF 2 3" xfId="3008" xr:uid="{00000000-0005-0000-0000-0000BC0B0000}"/>
    <cellStyle name="M S SANS SERIF 2 4" xfId="3009" xr:uid="{00000000-0005-0000-0000-0000BD0B0000}"/>
    <cellStyle name="M S SANS SERIF 2 5" xfId="3010" xr:uid="{00000000-0005-0000-0000-0000BE0B0000}"/>
    <cellStyle name="M S SANS SERIF 3" xfId="3011" xr:uid="{00000000-0005-0000-0000-0000BF0B0000}"/>
    <cellStyle name="M S SANS SERIF 4" xfId="3012" xr:uid="{00000000-0005-0000-0000-0000C00B0000}"/>
    <cellStyle name="M S SANS SERIF 5" xfId="3013" xr:uid="{00000000-0005-0000-0000-0000C10B0000}"/>
    <cellStyle name="M S SANS SERIF 6" xfId="3014" xr:uid="{00000000-0005-0000-0000-0000C20B0000}"/>
    <cellStyle name="MacroCode" xfId="3015" xr:uid="{00000000-0005-0000-0000-0000C30B0000}"/>
    <cellStyle name="Medium" xfId="3016" xr:uid="{00000000-0005-0000-0000-0000C40B0000}"/>
    <cellStyle name="Millares [0]_1100 oenc rub" xfId="3017" xr:uid="{00000000-0005-0000-0000-0000C50B0000}"/>
    <cellStyle name="Millares [00]" xfId="3018" xr:uid="{00000000-0005-0000-0000-0000C60B0000}"/>
    <cellStyle name="Millares 2" xfId="3019" xr:uid="{00000000-0005-0000-0000-0000C70B0000}"/>
    <cellStyle name="Millares_02.MSI REGIS B. febrero 09. revisada" xfId="3020" xr:uid="{00000000-0005-0000-0000-0000C80B0000}"/>
    <cellStyle name="Milliers [0]_An2-ActiRH-Ven" xfId="3021" xr:uid="{00000000-0005-0000-0000-0000C90B0000}"/>
    <cellStyle name="Milliers_06-Graphique ventes consolidées tuyaux (Gde Export+Total Branche)" xfId="3022" xr:uid="{00000000-0005-0000-0000-0000CA0B0000}"/>
    <cellStyle name="Model_Calculation" xfId="3023" xr:uid="{00000000-0005-0000-0000-0000CB0B0000}"/>
    <cellStyle name="Moeda" xfId="5381" builtinId="4"/>
    <cellStyle name="Moeda [0] 2" xfId="3024" xr:uid="{00000000-0005-0000-0000-0000CC0B0000}"/>
    <cellStyle name="Moeda 10" xfId="3025" xr:uid="{00000000-0005-0000-0000-0000CD0B0000}"/>
    <cellStyle name="Moeda 10 2" xfId="3026" xr:uid="{00000000-0005-0000-0000-0000CE0B0000}"/>
    <cellStyle name="Moeda 10 2 2" xfId="3027" xr:uid="{00000000-0005-0000-0000-0000CF0B0000}"/>
    <cellStyle name="Moeda 10 2 3" xfId="3028" xr:uid="{00000000-0005-0000-0000-0000D00B0000}"/>
    <cellStyle name="Moeda 10 2 4" xfId="3029" xr:uid="{00000000-0005-0000-0000-0000D10B0000}"/>
    <cellStyle name="Moeda 10 2 5" xfId="3030" xr:uid="{00000000-0005-0000-0000-0000D20B0000}"/>
    <cellStyle name="Moeda 10 3" xfId="3031" xr:uid="{00000000-0005-0000-0000-0000D30B0000}"/>
    <cellStyle name="Moeda 10 4" xfId="3032" xr:uid="{00000000-0005-0000-0000-0000D40B0000}"/>
    <cellStyle name="Moeda 10 5" xfId="3033" xr:uid="{00000000-0005-0000-0000-0000D50B0000}"/>
    <cellStyle name="Moeda 11" xfId="3034" xr:uid="{00000000-0005-0000-0000-0000D60B0000}"/>
    <cellStyle name="Moeda 11 2" xfId="3035" xr:uid="{00000000-0005-0000-0000-0000D70B0000}"/>
    <cellStyle name="Moeda 12" xfId="3036" xr:uid="{00000000-0005-0000-0000-0000D80B0000}"/>
    <cellStyle name="Moeda 12 2" xfId="3037" xr:uid="{00000000-0005-0000-0000-0000D90B0000}"/>
    <cellStyle name="Moeda 13" xfId="3038" xr:uid="{00000000-0005-0000-0000-0000DA0B0000}"/>
    <cellStyle name="Moeda 13 2" xfId="3039" xr:uid="{00000000-0005-0000-0000-0000DB0B0000}"/>
    <cellStyle name="Moeda 14" xfId="3040" xr:uid="{00000000-0005-0000-0000-0000DC0B0000}"/>
    <cellStyle name="Moeda 14 2" xfId="3041" xr:uid="{00000000-0005-0000-0000-0000DD0B0000}"/>
    <cellStyle name="Moeda 14 2 2" xfId="3042" xr:uid="{00000000-0005-0000-0000-0000DE0B0000}"/>
    <cellStyle name="Moeda 14 3" xfId="3043" xr:uid="{00000000-0005-0000-0000-0000DF0B0000}"/>
    <cellStyle name="Moeda 14 4" xfId="3044" xr:uid="{00000000-0005-0000-0000-0000E00B0000}"/>
    <cellStyle name="Moeda 14 5" xfId="3045" xr:uid="{00000000-0005-0000-0000-0000E10B0000}"/>
    <cellStyle name="Moeda 15" xfId="3046" xr:uid="{00000000-0005-0000-0000-0000E20B0000}"/>
    <cellStyle name="Moeda 15 2" xfId="3047" xr:uid="{00000000-0005-0000-0000-0000E30B0000}"/>
    <cellStyle name="Moeda 16" xfId="3048" xr:uid="{00000000-0005-0000-0000-0000E40B0000}"/>
    <cellStyle name="Moeda 16 2" xfId="3049" xr:uid="{00000000-0005-0000-0000-0000E50B0000}"/>
    <cellStyle name="Moeda 17" xfId="3050" xr:uid="{00000000-0005-0000-0000-0000E60B0000}"/>
    <cellStyle name="Moeda 17 2" xfId="3051" xr:uid="{00000000-0005-0000-0000-0000E70B0000}"/>
    <cellStyle name="Moeda 18" xfId="3052" xr:uid="{00000000-0005-0000-0000-0000E80B0000}"/>
    <cellStyle name="Moeda 18 2" xfId="3053" xr:uid="{00000000-0005-0000-0000-0000E90B0000}"/>
    <cellStyle name="Moeda 19" xfId="3054" xr:uid="{00000000-0005-0000-0000-0000EA0B0000}"/>
    <cellStyle name="Moeda 19 2" xfId="3055" xr:uid="{00000000-0005-0000-0000-0000EB0B0000}"/>
    <cellStyle name="Moeda 2" xfId="3056" xr:uid="{00000000-0005-0000-0000-0000EC0B0000}"/>
    <cellStyle name="Moeda 2 10" xfId="3057" xr:uid="{00000000-0005-0000-0000-0000ED0B0000}"/>
    <cellStyle name="Moeda 2 11" xfId="3058" xr:uid="{00000000-0005-0000-0000-0000EE0B0000}"/>
    <cellStyle name="Moeda 2 12" xfId="3059" xr:uid="{00000000-0005-0000-0000-0000EF0B0000}"/>
    <cellStyle name="Moeda 2 2" xfId="3060" xr:uid="{00000000-0005-0000-0000-0000F00B0000}"/>
    <cellStyle name="Moeda 2 2 2" xfId="3061" xr:uid="{00000000-0005-0000-0000-0000F10B0000}"/>
    <cellStyle name="Moeda 2 2 3" xfId="3062" xr:uid="{00000000-0005-0000-0000-0000F20B0000}"/>
    <cellStyle name="Moeda 2 2 4" xfId="3063" xr:uid="{00000000-0005-0000-0000-0000F30B0000}"/>
    <cellStyle name="Moeda 2 2 5" xfId="3064" xr:uid="{00000000-0005-0000-0000-0000F40B0000}"/>
    <cellStyle name="Moeda 2 2_DIMENSIONAMENTO-PMSB" xfId="3065" xr:uid="{00000000-0005-0000-0000-0000F50B0000}"/>
    <cellStyle name="Moeda 2 3" xfId="3066" xr:uid="{00000000-0005-0000-0000-0000F60B0000}"/>
    <cellStyle name="Moeda 2 3 2" xfId="3067" xr:uid="{00000000-0005-0000-0000-0000F70B0000}"/>
    <cellStyle name="Moeda 2 3 3" xfId="3068" xr:uid="{00000000-0005-0000-0000-0000F80B0000}"/>
    <cellStyle name="Moeda 2 3 4" xfId="3069" xr:uid="{00000000-0005-0000-0000-0000F90B0000}"/>
    <cellStyle name="Moeda 2 3 5" xfId="3070" xr:uid="{00000000-0005-0000-0000-0000FA0B0000}"/>
    <cellStyle name="Moeda 2 3_DIMENSIONAMENTO-PMSB" xfId="3071" xr:uid="{00000000-0005-0000-0000-0000FB0B0000}"/>
    <cellStyle name="Moeda 2 4" xfId="3072" xr:uid="{00000000-0005-0000-0000-0000FC0B0000}"/>
    <cellStyle name="Moeda 2 5" xfId="3073" xr:uid="{00000000-0005-0000-0000-0000FD0B0000}"/>
    <cellStyle name="Moeda 2 6" xfId="3074" xr:uid="{00000000-0005-0000-0000-0000FE0B0000}"/>
    <cellStyle name="Moeda 2 7" xfId="3075" xr:uid="{00000000-0005-0000-0000-0000FF0B0000}"/>
    <cellStyle name="Moeda 2 8" xfId="3076" xr:uid="{00000000-0005-0000-0000-0000000C0000}"/>
    <cellStyle name="Moeda 2 9" xfId="3077" xr:uid="{00000000-0005-0000-0000-0000010C0000}"/>
    <cellStyle name="Moeda 2_4 - Interceptor Itaim" xfId="3078" xr:uid="{00000000-0005-0000-0000-0000020C0000}"/>
    <cellStyle name="Moeda 20" xfId="3079" xr:uid="{00000000-0005-0000-0000-0000030C0000}"/>
    <cellStyle name="Moeda 20 2" xfId="3080" xr:uid="{00000000-0005-0000-0000-0000040C0000}"/>
    <cellStyle name="Moeda 21" xfId="3081" xr:uid="{00000000-0005-0000-0000-0000050C0000}"/>
    <cellStyle name="Moeda 21 2" xfId="3082" xr:uid="{00000000-0005-0000-0000-0000060C0000}"/>
    <cellStyle name="Moeda 22" xfId="3083" xr:uid="{00000000-0005-0000-0000-0000070C0000}"/>
    <cellStyle name="Moeda 22 2" xfId="3084" xr:uid="{00000000-0005-0000-0000-0000080C0000}"/>
    <cellStyle name="Moeda 3" xfId="3085" xr:uid="{00000000-0005-0000-0000-0000090C0000}"/>
    <cellStyle name="Moeda 3 2" xfId="3086" xr:uid="{00000000-0005-0000-0000-00000A0C0000}"/>
    <cellStyle name="Moeda 3 2 2" xfId="3087" xr:uid="{00000000-0005-0000-0000-00000B0C0000}"/>
    <cellStyle name="Moeda 3 3" xfId="3088" xr:uid="{00000000-0005-0000-0000-00000C0C0000}"/>
    <cellStyle name="Moeda 3 4" xfId="3089" xr:uid="{00000000-0005-0000-0000-00000D0C0000}"/>
    <cellStyle name="Moeda 3 5" xfId="3090" xr:uid="{00000000-0005-0000-0000-00000E0C0000}"/>
    <cellStyle name="Moeda 3 6" xfId="3091" xr:uid="{00000000-0005-0000-0000-00000F0C0000}"/>
    <cellStyle name="Moeda 3 7" xfId="3092" xr:uid="{00000000-0005-0000-0000-0000100C0000}"/>
    <cellStyle name="Moeda 3_DIMENSIONAMENTO-PMSB" xfId="3093" xr:uid="{00000000-0005-0000-0000-0000110C0000}"/>
    <cellStyle name="Moeda 4" xfId="3094" xr:uid="{00000000-0005-0000-0000-0000120C0000}"/>
    <cellStyle name="Moeda 4 2" xfId="3095" xr:uid="{00000000-0005-0000-0000-0000130C0000}"/>
    <cellStyle name="Moeda 4 3" xfId="3096" xr:uid="{00000000-0005-0000-0000-0000140C0000}"/>
    <cellStyle name="Moeda 4 4" xfId="3097" xr:uid="{00000000-0005-0000-0000-0000150C0000}"/>
    <cellStyle name="Moeda 4 5" xfId="3098" xr:uid="{00000000-0005-0000-0000-0000160C0000}"/>
    <cellStyle name="Moeda 5" xfId="3099" xr:uid="{00000000-0005-0000-0000-0000170C0000}"/>
    <cellStyle name="Moeda 5 2" xfId="3100" xr:uid="{00000000-0005-0000-0000-0000180C0000}"/>
    <cellStyle name="Moeda 5 2 2" xfId="3101" xr:uid="{00000000-0005-0000-0000-0000190C0000}"/>
    <cellStyle name="Moeda 5 3" xfId="3102" xr:uid="{00000000-0005-0000-0000-00001A0C0000}"/>
    <cellStyle name="Moeda 5 3 2" xfId="3103" xr:uid="{00000000-0005-0000-0000-00001B0C0000}"/>
    <cellStyle name="Moeda 5 3 3" xfId="3104" xr:uid="{00000000-0005-0000-0000-00001C0C0000}"/>
    <cellStyle name="Moeda 5 3 4" xfId="3105" xr:uid="{00000000-0005-0000-0000-00001D0C0000}"/>
    <cellStyle name="Moeda 5 3 5" xfId="3106" xr:uid="{00000000-0005-0000-0000-00001E0C0000}"/>
    <cellStyle name="Moeda 5 4" xfId="3107" xr:uid="{00000000-0005-0000-0000-00001F0C0000}"/>
    <cellStyle name="Moeda 5 5" xfId="3108" xr:uid="{00000000-0005-0000-0000-0000200C0000}"/>
    <cellStyle name="Moeda 5 6" xfId="3109" xr:uid="{00000000-0005-0000-0000-0000210C0000}"/>
    <cellStyle name="Moeda 5 7" xfId="3110" xr:uid="{00000000-0005-0000-0000-0000220C0000}"/>
    <cellStyle name="Moeda 6" xfId="3111" xr:uid="{00000000-0005-0000-0000-0000230C0000}"/>
    <cellStyle name="Moeda 6 2" xfId="3112" xr:uid="{00000000-0005-0000-0000-0000240C0000}"/>
    <cellStyle name="Moeda 6 3" xfId="3113" xr:uid="{00000000-0005-0000-0000-0000250C0000}"/>
    <cellStyle name="Moeda 6 4" xfId="3114" xr:uid="{00000000-0005-0000-0000-0000260C0000}"/>
    <cellStyle name="Moeda 6 5" xfId="3115" xr:uid="{00000000-0005-0000-0000-0000270C0000}"/>
    <cellStyle name="Moeda 6_DIMENSIONAMENTO-PMSB" xfId="3116" xr:uid="{00000000-0005-0000-0000-0000280C0000}"/>
    <cellStyle name="Moeda 7" xfId="3117" xr:uid="{00000000-0005-0000-0000-0000290C0000}"/>
    <cellStyle name="Moeda 7 2" xfId="3118" xr:uid="{00000000-0005-0000-0000-00002A0C0000}"/>
    <cellStyle name="Moeda 7 3" xfId="3119" xr:uid="{00000000-0005-0000-0000-00002B0C0000}"/>
    <cellStyle name="Moeda 7 4" xfId="3120" xr:uid="{00000000-0005-0000-0000-00002C0C0000}"/>
    <cellStyle name="Moeda 7 5" xfId="3121" xr:uid="{00000000-0005-0000-0000-00002D0C0000}"/>
    <cellStyle name="Moeda 8" xfId="3122" xr:uid="{00000000-0005-0000-0000-00002E0C0000}"/>
    <cellStyle name="Moeda 8 2" xfId="3123" xr:uid="{00000000-0005-0000-0000-00002F0C0000}"/>
    <cellStyle name="Moeda 8 2 2" xfId="3124" xr:uid="{00000000-0005-0000-0000-0000300C0000}"/>
    <cellStyle name="Moeda 8 3" xfId="3125" xr:uid="{00000000-0005-0000-0000-0000310C0000}"/>
    <cellStyle name="Moeda 8 3 2" xfId="3126" xr:uid="{00000000-0005-0000-0000-0000320C0000}"/>
    <cellStyle name="Moeda 8 4" xfId="3127" xr:uid="{00000000-0005-0000-0000-0000330C0000}"/>
    <cellStyle name="Moeda 8 4 2" xfId="3128" xr:uid="{00000000-0005-0000-0000-0000340C0000}"/>
    <cellStyle name="Moeda 8 4 2 2" xfId="3129" xr:uid="{00000000-0005-0000-0000-0000350C0000}"/>
    <cellStyle name="Moeda 8 4 2 3" xfId="3130" xr:uid="{00000000-0005-0000-0000-0000360C0000}"/>
    <cellStyle name="Moeda 8 4 2 4" xfId="3131" xr:uid="{00000000-0005-0000-0000-0000370C0000}"/>
    <cellStyle name="Moeda 8 4 2 5" xfId="3132" xr:uid="{00000000-0005-0000-0000-0000380C0000}"/>
    <cellStyle name="Moeda 8 4 2_DIMENSIONAMENTO-PMSB" xfId="3133" xr:uid="{00000000-0005-0000-0000-0000390C0000}"/>
    <cellStyle name="Moeda 8 4 3" xfId="3134" xr:uid="{00000000-0005-0000-0000-00003A0C0000}"/>
    <cellStyle name="Moeda 8 4 4" xfId="3135" xr:uid="{00000000-0005-0000-0000-00003B0C0000}"/>
    <cellStyle name="Moeda 8 4 5" xfId="3136" xr:uid="{00000000-0005-0000-0000-00003C0C0000}"/>
    <cellStyle name="Moeda 8 4 6" xfId="3137" xr:uid="{00000000-0005-0000-0000-00003D0C0000}"/>
    <cellStyle name="Moeda 8 4_DIMENSIONAMENTO-PMSB" xfId="3138" xr:uid="{00000000-0005-0000-0000-00003E0C0000}"/>
    <cellStyle name="Moeda 8 5" xfId="3139" xr:uid="{00000000-0005-0000-0000-00003F0C0000}"/>
    <cellStyle name="Moeda 8 6" xfId="3140" xr:uid="{00000000-0005-0000-0000-0000400C0000}"/>
    <cellStyle name="Moeda 8 7" xfId="3141" xr:uid="{00000000-0005-0000-0000-0000410C0000}"/>
    <cellStyle name="Moeda 8 8" xfId="3142" xr:uid="{00000000-0005-0000-0000-0000420C0000}"/>
    <cellStyle name="Moeda 8 9" xfId="3143" xr:uid="{00000000-0005-0000-0000-0000430C0000}"/>
    <cellStyle name="Moeda 8_DIMENSIONAMENTO-PMSB" xfId="3144" xr:uid="{00000000-0005-0000-0000-0000440C0000}"/>
    <cellStyle name="Moeda 9" xfId="3145" xr:uid="{00000000-0005-0000-0000-0000450C0000}"/>
    <cellStyle name="Moeda 9 2" xfId="3146" xr:uid="{00000000-0005-0000-0000-0000460C0000}"/>
    <cellStyle name="Moeda 9 3" xfId="3147" xr:uid="{00000000-0005-0000-0000-0000470C0000}"/>
    <cellStyle name="Moeda 9 4" xfId="3148" xr:uid="{00000000-0005-0000-0000-0000480C0000}"/>
    <cellStyle name="Moeda 9 5" xfId="3149" xr:uid="{00000000-0005-0000-0000-0000490C0000}"/>
    <cellStyle name="Moeda0" xfId="3150" xr:uid="{00000000-0005-0000-0000-00004A0C0000}"/>
    <cellStyle name="Moneda [0]_1100 oenc rub" xfId="3151" xr:uid="{00000000-0005-0000-0000-00004B0C0000}"/>
    <cellStyle name="Moneda 2" xfId="3152" xr:uid="{00000000-0005-0000-0000-00004C0C0000}"/>
    <cellStyle name="Moneda_1100 oenc rub" xfId="3153" xr:uid="{00000000-0005-0000-0000-00004D0C0000}"/>
    <cellStyle name="Monétaire [0]_An2-ActiRH-Ven" xfId="3154" xr:uid="{00000000-0005-0000-0000-00004E0C0000}"/>
    <cellStyle name="Monétaire_06-Graphique ventes consolidées tuyaux (Gde Export+Total Branche)" xfId="3155" xr:uid="{00000000-0005-0000-0000-00004F0C0000}"/>
    <cellStyle name="Monetario" xfId="3156" xr:uid="{00000000-0005-0000-0000-0000500C0000}"/>
    <cellStyle name="Monetario0" xfId="3157" xr:uid="{00000000-0005-0000-0000-0000510C0000}"/>
    <cellStyle name="Monetario0 2" xfId="3158" xr:uid="{00000000-0005-0000-0000-0000520C0000}"/>
    <cellStyle name="Morgan" xfId="3159" xr:uid="{00000000-0005-0000-0000-0000530C0000}"/>
    <cellStyle name="Morgan assump" xfId="3160" xr:uid="{00000000-0005-0000-0000-0000540C0000}"/>
    <cellStyle name="Morgan assump 2" xfId="3161" xr:uid="{00000000-0005-0000-0000-0000550C0000}"/>
    <cellStyle name="Morgan assump 2 2" xfId="3162" xr:uid="{00000000-0005-0000-0000-0000560C0000}"/>
    <cellStyle name="Morgan assump 2 2 2" xfId="3163" xr:uid="{00000000-0005-0000-0000-0000570C0000}"/>
    <cellStyle name="Morgan assump 2 2 3" xfId="3164" xr:uid="{00000000-0005-0000-0000-0000580C0000}"/>
    <cellStyle name="Morgan assump 2 2 4" xfId="3165" xr:uid="{00000000-0005-0000-0000-0000590C0000}"/>
    <cellStyle name="Morgan assump 3" xfId="3166" xr:uid="{00000000-0005-0000-0000-00005A0C0000}"/>
    <cellStyle name="Morgan assump 3 2" xfId="3167" xr:uid="{00000000-0005-0000-0000-00005B0C0000}"/>
    <cellStyle name="Morgan assump 3 3" xfId="3168" xr:uid="{00000000-0005-0000-0000-00005C0C0000}"/>
    <cellStyle name="Morgan assump 3 4" xfId="3169" xr:uid="{00000000-0005-0000-0000-00005D0C0000}"/>
    <cellStyle name="Morgan pct assump" xfId="3170" xr:uid="{00000000-0005-0000-0000-00005E0C0000}"/>
    <cellStyle name="mpenho" xfId="3171" xr:uid="{00000000-0005-0000-0000-00005F0C0000}"/>
    <cellStyle name="Mudanca formula" xfId="3172" xr:uid="{00000000-0005-0000-0000-0000600C0000}"/>
    <cellStyle name="Mudanca formula 2" xfId="3173" xr:uid="{00000000-0005-0000-0000-0000610C0000}"/>
    <cellStyle name="Mudanca formula 2 2" xfId="3174" xr:uid="{00000000-0005-0000-0000-0000620C0000}"/>
    <cellStyle name="Mudanca formula 2 3" xfId="3175" xr:uid="{00000000-0005-0000-0000-0000630C0000}"/>
    <cellStyle name="Mudanca formula 2_DIMENSIONAMENTO-PMSB" xfId="3176" xr:uid="{00000000-0005-0000-0000-0000640C0000}"/>
    <cellStyle name="Mudanca formula_Prolagos Orçamento 2010" xfId="3177" xr:uid="{00000000-0005-0000-0000-0000650C0000}"/>
    <cellStyle name="Multiple" xfId="3178" xr:uid="{00000000-0005-0000-0000-0000660C0000}"/>
    <cellStyle name="Multiple [0]" xfId="3179" xr:uid="{00000000-0005-0000-0000-0000670C0000}"/>
    <cellStyle name="Multiple [0] 2" xfId="3180" xr:uid="{00000000-0005-0000-0000-0000680C0000}"/>
    <cellStyle name="Multiple [1]" xfId="3181" xr:uid="{00000000-0005-0000-0000-0000690C0000}"/>
    <cellStyle name="Multiple [1] 2" xfId="3182" xr:uid="{00000000-0005-0000-0000-00006A0C0000}"/>
    <cellStyle name="Multiple [2]" xfId="3183" xr:uid="{00000000-0005-0000-0000-00006B0C0000}"/>
    <cellStyle name="Multiple [2] 2" xfId="3184" xr:uid="{00000000-0005-0000-0000-00006C0C0000}"/>
    <cellStyle name="Multiple_Análise Viabilidade N_Fribrurgo CAENF v0" xfId="3185" xr:uid="{00000000-0005-0000-0000-00006D0C0000}"/>
    <cellStyle name="n" xfId="3186" xr:uid="{00000000-0005-0000-0000-00006E0C0000}"/>
    <cellStyle name="n_Análise Viabilidade N_Fribrurgo CAENF v0" xfId="3187" xr:uid="{00000000-0005-0000-0000-00006F0C0000}"/>
    <cellStyle name="n_ENERGIA 2" xfId="3188" xr:uid="{00000000-0005-0000-0000-0000700C0000}"/>
    <cellStyle name="n_Fx Garopa Rev final v3B" xfId="3189" xr:uid="{00000000-0005-0000-0000-0000710C0000}"/>
    <cellStyle name="n_Fx JAU" xfId="3190" xr:uid="{00000000-0005-0000-0000-0000720C0000}"/>
    <cellStyle name="n_Parâmetros de análise Projetos Saneamento" xfId="3191" xr:uid="{00000000-0005-0000-0000-0000730C0000}"/>
    <cellStyle name="NA is zero" xfId="3192" xr:uid="{00000000-0005-0000-0000-0000740C0000}"/>
    <cellStyle name="Name" xfId="3193" xr:uid="{00000000-0005-0000-0000-0000750C0000}"/>
    <cellStyle name="Name 2" xfId="3194" xr:uid="{00000000-0005-0000-0000-0000760C0000}"/>
    <cellStyle name="Name 3" xfId="3195" xr:uid="{00000000-0005-0000-0000-0000770C0000}"/>
    <cellStyle name="Name 4" xfId="3196" xr:uid="{00000000-0005-0000-0000-0000780C0000}"/>
    <cellStyle name="Name 5" xfId="3197" xr:uid="{00000000-0005-0000-0000-0000790C0000}"/>
    <cellStyle name="Neutra 2" xfId="3198" xr:uid="{00000000-0005-0000-0000-00007A0C0000}"/>
    <cellStyle name="Neutra 2 2" xfId="3199" xr:uid="{00000000-0005-0000-0000-00007B0C0000}"/>
    <cellStyle name="Neutra 2 3" xfId="3200" xr:uid="{00000000-0005-0000-0000-00007C0C0000}"/>
    <cellStyle name="Neutra 2 4" xfId="3201" xr:uid="{00000000-0005-0000-0000-00007D0C0000}"/>
    <cellStyle name="Neutra 2 5" xfId="3202" xr:uid="{00000000-0005-0000-0000-00007E0C0000}"/>
    <cellStyle name="Neutra 3" xfId="3203" xr:uid="{00000000-0005-0000-0000-00007F0C0000}"/>
    <cellStyle name="Neutral" xfId="3204" xr:uid="{00000000-0005-0000-0000-0000800C0000}"/>
    <cellStyle name="Neutral 2" xfId="3205" xr:uid="{00000000-0005-0000-0000-0000810C0000}"/>
    <cellStyle name="Neutral 3" xfId="3206" xr:uid="{00000000-0005-0000-0000-0000820C0000}"/>
    <cellStyle name="Neutral 4" xfId="3207" xr:uid="{00000000-0005-0000-0000-0000830C0000}"/>
    <cellStyle name="Neutral 5" xfId="3208" xr:uid="{00000000-0005-0000-0000-0000840C0000}"/>
    <cellStyle name="Never Changes" xfId="3209" xr:uid="{00000000-0005-0000-0000-0000850C0000}"/>
    <cellStyle name="Never Changes 2" xfId="3210" xr:uid="{00000000-0005-0000-0000-0000860C0000}"/>
    <cellStyle name="Never Changes 2 2" xfId="3211" xr:uid="{00000000-0005-0000-0000-0000870C0000}"/>
    <cellStyle name="Never Changes 2 3" xfId="3212" xr:uid="{00000000-0005-0000-0000-0000880C0000}"/>
    <cellStyle name="Never Changes 2 4" xfId="3213" xr:uid="{00000000-0005-0000-0000-0000890C0000}"/>
    <cellStyle name="Never Changes 2 5" xfId="3214" xr:uid="{00000000-0005-0000-0000-00008A0C0000}"/>
    <cellStyle name="Never Changes 2 6" xfId="3215" xr:uid="{00000000-0005-0000-0000-00008B0C0000}"/>
    <cellStyle name="Never Changes 2 7" xfId="3216" xr:uid="{00000000-0005-0000-0000-00008C0C0000}"/>
    <cellStyle name="Never Changes 2 8" xfId="3217" xr:uid="{00000000-0005-0000-0000-00008D0C0000}"/>
    <cellStyle name="Never Changes 3" xfId="3218" xr:uid="{00000000-0005-0000-0000-00008E0C0000}"/>
    <cellStyle name="Never Changes 4" xfId="3219" xr:uid="{00000000-0005-0000-0000-00008F0C0000}"/>
    <cellStyle name="Never Changes 5" xfId="3220" xr:uid="{00000000-0005-0000-0000-0000900C0000}"/>
    <cellStyle name="Never Changes 6" xfId="3221" xr:uid="{00000000-0005-0000-0000-0000910C0000}"/>
    <cellStyle name="Never Changes 7" xfId="3222" xr:uid="{00000000-0005-0000-0000-0000920C0000}"/>
    <cellStyle name="Never Changes 8" xfId="3223" xr:uid="{00000000-0005-0000-0000-0000930C0000}"/>
    <cellStyle name="Never Changes 9" xfId="3224" xr:uid="{00000000-0005-0000-0000-0000940C0000}"/>
    <cellStyle name="no dec" xfId="3225" xr:uid="{00000000-0005-0000-0000-0000950C0000}"/>
    <cellStyle name="No-definido" xfId="3226" xr:uid="{00000000-0005-0000-0000-0000960C0000}"/>
    <cellStyle name="No-definido 2" xfId="3227" xr:uid="{00000000-0005-0000-0000-0000970C0000}"/>
    <cellStyle name="No-definido 2 2" xfId="3228" xr:uid="{00000000-0005-0000-0000-0000980C0000}"/>
    <cellStyle name="No-definido 2 3" xfId="3229" xr:uid="{00000000-0005-0000-0000-0000990C0000}"/>
    <cellStyle name="No-definido 2 4" xfId="3230" xr:uid="{00000000-0005-0000-0000-00009A0C0000}"/>
    <cellStyle name="No-definido 2 5" xfId="3231" xr:uid="{00000000-0005-0000-0000-00009B0C0000}"/>
    <cellStyle name="No-definido 3" xfId="3232" xr:uid="{00000000-0005-0000-0000-00009C0C0000}"/>
    <cellStyle name="No-definido 4" xfId="3233" xr:uid="{00000000-0005-0000-0000-00009D0C0000}"/>
    <cellStyle name="No-definido 5" xfId="3234" xr:uid="{00000000-0005-0000-0000-00009E0C0000}"/>
    <cellStyle name="No-definido 6" xfId="3235" xr:uid="{00000000-0005-0000-0000-00009F0C0000}"/>
    <cellStyle name="Norm??" xfId="3236" xr:uid="{00000000-0005-0000-0000-0000A00C0000}"/>
    <cellStyle name="Normal" xfId="0" builtinId="0"/>
    <cellStyle name="Normal - Estilo5" xfId="3237" xr:uid="{00000000-0005-0000-0000-0000A20C0000}"/>
    <cellStyle name="Normal - Estilo5 2" xfId="3238" xr:uid="{00000000-0005-0000-0000-0000A30C0000}"/>
    <cellStyle name="Normal - Estilo5 3" xfId="3239" xr:uid="{00000000-0005-0000-0000-0000A40C0000}"/>
    <cellStyle name="Normal - Estilo5 4" xfId="3240" xr:uid="{00000000-0005-0000-0000-0000A50C0000}"/>
    <cellStyle name="Normal - Estilo5 5" xfId="3241" xr:uid="{00000000-0005-0000-0000-0000A60C0000}"/>
    <cellStyle name="Normal - Estilo6" xfId="3242" xr:uid="{00000000-0005-0000-0000-0000A70C0000}"/>
    <cellStyle name="Normal - Estilo6 2" xfId="3243" xr:uid="{00000000-0005-0000-0000-0000A80C0000}"/>
    <cellStyle name="Normal - Estilo6 3" xfId="3244" xr:uid="{00000000-0005-0000-0000-0000A90C0000}"/>
    <cellStyle name="Normal - Estilo6 4" xfId="3245" xr:uid="{00000000-0005-0000-0000-0000AA0C0000}"/>
    <cellStyle name="Normal - Estilo6 5" xfId="3246" xr:uid="{00000000-0005-0000-0000-0000AB0C0000}"/>
    <cellStyle name="Normal - Estilo7" xfId="3247" xr:uid="{00000000-0005-0000-0000-0000AC0C0000}"/>
    <cellStyle name="Normal - Estilo7 2" xfId="3248" xr:uid="{00000000-0005-0000-0000-0000AD0C0000}"/>
    <cellStyle name="Normal - Estilo7 3" xfId="3249" xr:uid="{00000000-0005-0000-0000-0000AE0C0000}"/>
    <cellStyle name="Normal - Estilo7 4" xfId="3250" xr:uid="{00000000-0005-0000-0000-0000AF0C0000}"/>
    <cellStyle name="Normal - Estilo7 5" xfId="3251" xr:uid="{00000000-0005-0000-0000-0000B00C0000}"/>
    <cellStyle name="Normal - Estilo8" xfId="3252" xr:uid="{00000000-0005-0000-0000-0000B10C0000}"/>
    <cellStyle name="Normal - Estilo8 2" xfId="3253" xr:uid="{00000000-0005-0000-0000-0000B20C0000}"/>
    <cellStyle name="Normal - Estilo8 3" xfId="3254" xr:uid="{00000000-0005-0000-0000-0000B30C0000}"/>
    <cellStyle name="Normal - Estilo8 4" xfId="3255" xr:uid="{00000000-0005-0000-0000-0000B40C0000}"/>
    <cellStyle name="Normal - Estilo8 5" xfId="3256" xr:uid="{00000000-0005-0000-0000-0000B50C0000}"/>
    <cellStyle name="Normal - Style1" xfId="3257" xr:uid="{00000000-0005-0000-0000-0000B60C0000}"/>
    <cellStyle name="Normal [0]" xfId="3258" xr:uid="{00000000-0005-0000-0000-0000B70C0000}"/>
    <cellStyle name="Normal [1]" xfId="3259" xr:uid="{00000000-0005-0000-0000-0000B80C0000}"/>
    <cellStyle name="Normal [2]" xfId="3260" xr:uid="{00000000-0005-0000-0000-0000B90C0000}"/>
    <cellStyle name="Normal [3]" xfId="3261" xr:uid="{00000000-0005-0000-0000-0000BA0C0000}"/>
    <cellStyle name="Normal 10" xfId="3262" xr:uid="{00000000-0005-0000-0000-0000BB0C0000}"/>
    <cellStyle name="Normal 10 10" xfId="3263" xr:uid="{00000000-0005-0000-0000-0000BC0C0000}"/>
    <cellStyle name="Normal 10 2" xfId="3264" xr:uid="{00000000-0005-0000-0000-0000BD0C0000}"/>
    <cellStyle name="Normal 10 2 2" xfId="3265" xr:uid="{00000000-0005-0000-0000-0000BE0C0000}"/>
    <cellStyle name="Normal 10 2 2 2" xfId="3266" xr:uid="{00000000-0005-0000-0000-0000BF0C0000}"/>
    <cellStyle name="Normal 10 2 3" xfId="3267" xr:uid="{00000000-0005-0000-0000-0000C00C0000}"/>
    <cellStyle name="Normal 10 2 4" xfId="3268" xr:uid="{00000000-0005-0000-0000-0000C10C0000}"/>
    <cellStyle name="Normal 10 2 5" xfId="3269" xr:uid="{00000000-0005-0000-0000-0000C20C0000}"/>
    <cellStyle name="Normal 10 3" xfId="3270" xr:uid="{00000000-0005-0000-0000-0000C30C0000}"/>
    <cellStyle name="Normal 10 3 2" xfId="3271" xr:uid="{00000000-0005-0000-0000-0000C40C0000}"/>
    <cellStyle name="Normal 10 3 3" xfId="3272" xr:uid="{00000000-0005-0000-0000-0000C50C0000}"/>
    <cellStyle name="Normal 10 3 4" xfId="3273" xr:uid="{00000000-0005-0000-0000-0000C60C0000}"/>
    <cellStyle name="Normal 10 3 5" xfId="3274" xr:uid="{00000000-0005-0000-0000-0000C70C0000}"/>
    <cellStyle name="Normal 10 3_DIMENSIONAMENTO-PMSB" xfId="3275" xr:uid="{00000000-0005-0000-0000-0000C80C0000}"/>
    <cellStyle name="Normal 10 4" xfId="3276" xr:uid="{00000000-0005-0000-0000-0000C90C0000}"/>
    <cellStyle name="Normal 10 4 2" xfId="3277" xr:uid="{00000000-0005-0000-0000-0000CA0C0000}"/>
    <cellStyle name="Normal 10 4 3" xfId="3278" xr:uid="{00000000-0005-0000-0000-0000CB0C0000}"/>
    <cellStyle name="Normal 10 4 4" xfId="3279" xr:uid="{00000000-0005-0000-0000-0000CC0C0000}"/>
    <cellStyle name="Normal 10 4 5" xfId="3280" xr:uid="{00000000-0005-0000-0000-0000CD0C0000}"/>
    <cellStyle name="Normal 10 4 6" xfId="3281" xr:uid="{00000000-0005-0000-0000-0000CE0C0000}"/>
    <cellStyle name="Normal 10 4_DIMENSIONAMENTO-PMSB" xfId="3282" xr:uid="{00000000-0005-0000-0000-0000CF0C0000}"/>
    <cellStyle name="Normal 10 5" xfId="3" xr:uid="{00000000-0005-0000-0000-0000D00C0000}"/>
    <cellStyle name="Normal 10 6" xfId="3283" xr:uid="{00000000-0005-0000-0000-0000D10C0000}"/>
    <cellStyle name="Normal 10 6 2" xfId="3284" xr:uid="{00000000-0005-0000-0000-0000D20C0000}"/>
    <cellStyle name="Normal 10 7" xfId="3285" xr:uid="{00000000-0005-0000-0000-0000D30C0000}"/>
    <cellStyle name="Normal 10 8" xfId="3286" xr:uid="{00000000-0005-0000-0000-0000D40C0000}"/>
    <cellStyle name="Normal 10 9" xfId="3287" xr:uid="{00000000-0005-0000-0000-0000D50C0000}"/>
    <cellStyle name="Normal 10_Ariquemes" xfId="3288" xr:uid="{00000000-0005-0000-0000-0000D60C0000}"/>
    <cellStyle name="Normal 100" xfId="3289" xr:uid="{00000000-0005-0000-0000-0000D70C0000}"/>
    <cellStyle name="Normal 100 2" xfId="3290" xr:uid="{00000000-0005-0000-0000-0000D80C0000}"/>
    <cellStyle name="Normal 100 3" xfId="3291" xr:uid="{00000000-0005-0000-0000-0000D90C0000}"/>
    <cellStyle name="Normal 100 4" xfId="3292" xr:uid="{00000000-0005-0000-0000-0000DA0C0000}"/>
    <cellStyle name="Normal 100 5" xfId="3293" xr:uid="{00000000-0005-0000-0000-0000DB0C0000}"/>
    <cellStyle name="Normal 106" xfId="3294" xr:uid="{00000000-0005-0000-0000-0000DC0C0000}"/>
    <cellStyle name="Normal 106 2" xfId="3295" xr:uid="{00000000-0005-0000-0000-0000DD0C0000}"/>
    <cellStyle name="Normal 106 3" xfId="3296" xr:uid="{00000000-0005-0000-0000-0000DE0C0000}"/>
    <cellStyle name="Normal 106 4" xfId="3297" xr:uid="{00000000-0005-0000-0000-0000DF0C0000}"/>
    <cellStyle name="Normal 106 5" xfId="3298" xr:uid="{00000000-0005-0000-0000-0000E00C0000}"/>
    <cellStyle name="Normal 11" xfId="3299" xr:uid="{00000000-0005-0000-0000-0000E10C0000}"/>
    <cellStyle name="Normal 11 2" xfId="3300" xr:uid="{00000000-0005-0000-0000-0000E20C0000}"/>
    <cellStyle name="Normal 11 3" xfId="3301" xr:uid="{00000000-0005-0000-0000-0000E30C0000}"/>
    <cellStyle name="Normal 11 4" xfId="3302" xr:uid="{00000000-0005-0000-0000-0000E40C0000}"/>
    <cellStyle name="Normal 11 5" xfId="3303" xr:uid="{00000000-0005-0000-0000-0000E50C0000}"/>
    <cellStyle name="Normal 12" xfId="3304" xr:uid="{00000000-0005-0000-0000-0000E60C0000}"/>
    <cellStyle name="Normal 12 2" xfId="3305" xr:uid="{00000000-0005-0000-0000-0000E70C0000}"/>
    <cellStyle name="Normal 12 2 2" xfId="3306" xr:uid="{00000000-0005-0000-0000-0000E80C0000}"/>
    <cellStyle name="Normal 12 2 3" xfId="3307" xr:uid="{00000000-0005-0000-0000-0000E90C0000}"/>
    <cellStyle name="Normal 12 2 4" xfId="3308" xr:uid="{00000000-0005-0000-0000-0000EA0C0000}"/>
    <cellStyle name="Normal 12 2 5" xfId="3309" xr:uid="{00000000-0005-0000-0000-0000EB0C0000}"/>
    <cellStyle name="Normal 12 3" xfId="3310" xr:uid="{00000000-0005-0000-0000-0000EC0C0000}"/>
    <cellStyle name="Normal 12 4" xfId="3311" xr:uid="{00000000-0005-0000-0000-0000ED0C0000}"/>
    <cellStyle name="Normal 12 5" xfId="3312" xr:uid="{00000000-0005-0000-0000-0000EE0C0000}"/>
    <cellStyle name="Normal 12 6" xfId="3313" xr:uid="{00000000-0005-0000-0000-0000EF0C0000}"/>
    <cellStyle name="Normal 123" xfId="3314" xr:uid="{00000000-0005-0000-0000-0000F00C0000}"/>
    <cellStyle name="Normal 123 2" xfId="3315" xr:uid="{00000000-0005-0000-0000-0000F10C0000}"/>
    <cellStyle name="Normal 13" xfId="3316" xr:uid="{00000000-0005-0000-0000-0000F20C0000}"/>
    <cellStyle name="Normal 13 2" xfId="3317" xr:uid="{00000000-0005-0000-0000-0000F30C0000}"/>
    <cellStyle name="Normal 13 2 2" xfId="3318" xr:uid="{00000000-0005-0000-0000-0000F40C0000}"/>
    <cellStyle name="Normal 13 2 3" xfId="3319" xr:uid="{00000000-0005-0000-0000-0000F50C0000}"/>
    <cellStyle name="Normal 13 2 4" xfId="3320" xr:uid="{00000000-0005-0000-0000-0000F60C0000}"/>
    <cellStyle name="Normal 13 2 5" xfId="3321" xr:uid="{00000000-0005-0000-0000-0000F70C0000}"/>
    <cellStyle name="Normal 13 3" xfId="3322" xr:uid="{00000000-0005-0000-0000-0000F80C0000}"/>
    <cellStyle name="Normal 13 3 2" xfId="3323" xr:uid="{00000000-0005-0000-0000-0000F90C0000}"/>
    <cellStyle name="Normal 13 3 3" xfId="3324" xr:uid="{00000000-0005-0000-0000-0000FA0C0000}"/>
    <cellStyle name="Normal 13 3 4" xfId="3325" xr:uid="{00000000-0005-0000-0000-0000FB0C0000}"/>
    <cellStyle name="Normal 13 3 5" xfId="3326" xr:uid="{00000000-0005-0000-0000-0000FC0C0000}"/>
    <cellStyle name="Normal 13 4" xfId="3327" xr:uid="{00000000-0005-0000-0000-0000FD0C0000}"/>
    <cellStyle name="Normal 13 4 2" xfId="3328" xr:uid="{00000000-0005-0000-0000-0000FE0C0000}"/>
    <cellStyle name="Normal 13 4 3" xfId="3329" xr:uid="{00000000-0005-0000-0000-0000FF0C0000}"/>
    <cellStyle name="Normal 13 4 4" xfId="3330" xr:uid="{00000000-0005-0000-0000-0000000D0000}"/>
    <cellStyle name="Normal 13 4 5" xfId="3331" xr:uid="{00000000-0005-0000-0000-0000010D0000}"/>
    <cellStyle name="Normal 13 5" xfId="3332" xr:uid="{00000000-0005-0000-0000-0000020D0000}"/>
    <cellStyle name="Normal 13 5 2" xfId="3333" xr:uid="{00000000-0005-0000-0000-0000030D0000}"/>
    <cellStyle name="Normal 13 5 3" xfId="3334" xr:uid="{00000000-0005-0000-0000-0000040D0000}"/>
    <cellStyle name="Normal 13 5 4" xfId="3335" xr:uid="{00000000-0005-0000-0000-0000050D0000}"/>
    <cellStyle name="Normal 13 5 5" xfId="3336" xr:uid="{00000000-0005-0000-0000-0000060D0000}"/>
    <cellStyle name="Normal 13 6" xfId="3337" xr:uid="{00000000-0005-0000-0000-0000070D0000}"/>
    <cellStyle name="Normal 13 6 2" xfId="3338" xr:uid="{00000000-0005-0000-0000-0000080D0000}"/>
    <cellStyle name="Normal 13 6 3" xfId="3339" xr:uid="{00000000-0005-0000-0000-0000090D0000}"/>
    <cellStyle name="Normal 13 6 4" xfId="3340" xr:uid="{00000000-0005-0000-0000-00000A0D0000}"/>
    <cellStyle name="Normal 13 6 5" xfId="3341" xr:uid="{00000000-0005-0000-0000-00000B0D0000}"/>
    <cellStyle name="Normal 13 7" xfId="3342" xr:uid="{00000000-0005-0000-0000-00000C0D0000}"/>
    <cellStyle name="Normal 13 7 2" xfId="3343" xr:uid="{00000000-0005-0000-0000-00000D0D0000}"/>
    <cellStyle name="Normal 13 7 3" xfId="3344" xr:uid="{00000000-0005-0000-0000-00000E0D0000}"/>
    <cellStyle name="Normal 13 7 4" xfId="3345" xr:uid="{00000000-0005-0000-0000-00000F0D0000}"/>
    <cellStyle name="Normal 13 7 5" xfId="3346" xr:uid="{00000000-0005-0000-0000-0000100D0000}"/>
    <cellStyle name="Normal 13_DIMENSIONAMENTO-PMSB" xfId="3347" xr:uid="{00000000-0005-0000-0000-0000110D0000}"/>
    <cellStyle name="Normal 132" xfId="3348" xr:uid="{00000000-0005-0000-0000-0000120D0000}"/>
    <cellStyle name="Normal 132 2" xfId="3349" xr:uid="{00000000-0005-0000-0000-0000130D0000}"/>
    <cellStyle name="Normal 132 3" xfId="3350" xr:uid="{00000000-0005-0000-0000-0000140D0000}"/>
    <cellStyle name="Normal 132 4" xfId="3351" xr:uid="{00000000-0005-0000-0000-0000150D0000}"/>
    <cellStyle name="Normal 132 5" xfId="3352" xr:uid="{00000000-0005-0000-0000-0000160D0000}"/>
    <cellStyle name="Normal 132_DIMENSIONAMENTO-PMSB" xfId="3353" xr:uid="{00000000-0005-0000-0000-0000170D0000}"/>
    <cellStyle name="Normal 133" xfId="3354" xr:uid="{00000000-0005-0000-0000-0000180D0000}"/>
    <cellStyle name="Normal 133 2" xfId="3355" xr:uid="{00000000-0005-0000-0000-0000190D0000}"/>
    <cellStyle name="Normal 133 3" xfId="3356" xr:uid="{00000000-0005-0000-0000-00001A0D0000}"/>
    <cellStyle name="Normal 133 4" xfId="3357" xr:uid="{00000000-0005-0000-0000-00001B0D0000}"/>
    <cellStyle name="Normal 133 5" xfId="3358" xr:uid="{00000000-0005-0000-0000-00001C0D0000}"/>
    <cellStyle name="Normal 133_DIMENSIONAMENTO-PMSB" xfId="3359" xr:uid="{00000000-0005-0000-0000-00001D0D0000}"/>
    <cellStyle name="Normal 134" xfId="3360" xr:uid="{00000000-0005-0000-0000-00001E0D0000}"/>
    <cellStyle name="Normal 134 2" xfId="3361" xr:uid="{00000000-0005-0000-0000-00001F0D0000}"/>
    <cellStyle name="Normal 134 3" xfId="3362" xr:uid="{00000000-0005-0000-0000-0000200D0000}"/>
    <cellStyle name="Normal 134 4" xfId="3363" xr:uid="{00000000-0005-0000-0000-0000210D0000}"/>
    <cellStyle name="Normal 134 5" xfId="3364" xr:uid="{00000000-0005-0000-0000-0000220D0000}"/>
    <cellStyle name="Normal 134_DIMENSIONAMENTO-PMSB" xfId="3365" xr:uid="{00000000-0005-0000-0000-0000230D0000}"/>
    <cellStyle name="Normal 135" xfId="3366" xr:uid="{00000000-0005-0000-0000-0000240D0000}"/>
    <cellStyle name="Normal 135 2" xfId="3367" xr:uid="{00000000-0005-0000-0000-0000250D0000}"/>
    <cellStyle name="Normal 135 3" xfId="3368" xr:uid="{00000000-0005-0000-0000-0000260D0000}"/>
    <cellStyle name="Normal 135 4" xfId="3369" xr:uid="{00000000-0005-0000-0000-0000270D0000}"/>
    <cellStyle name="Normal 135 5" xfId="3370" xr:uid="{00000000-0005-0000-0000-0000280D0000}"/>
    <cellStyle name="Normal 135_DIMENSIONAMENTO-PMSB" xfId="3371" xr:uid="{00000000-0005-0000-0000-0000290D0000}"/>
    <cellStyle name="Normal 14" xfId="3372" xr:uid="{00000000-0005-0000-0000-00002A0D0000}"/>
    <cellStyle name="Normal 14 2" xfId="3373" xr:uid="{00000000-0005-0000-0000-00002B0D0000}"/>
    <cellStyle name="Normal 14 2 2" xfId="3374" xr:uid="{00000000-0005-0000-0000-00002C0D0000}"/>
    <cellStyle name="Normal 14 2 3" xfId="3375" xr:uid="{00000000-0005-0000-0000-00002D0D0000}"/>
    <cellStyle name="Normal 14 2 3 2" xfId="3376" xr:uid="{00000000-0005-0000-0000-00002E0D0000}"/>
    <cellStyle name="Normal 14 2 4" xfId="3377" xr:uid="{00000000-0005-0000-0000-00002F0D0000}"/>
    <cellStyle name="Normal 14 2 5" xfId="3378" xr:uid="{00000000-0005-0000-0000-0000300D0000}"/>
    <cellStyle name="Normal 14 3" xfId="3379" xr:uid="{00000000-0005-0000-0000-0000310D0000}"/>
    <cellStyle name="Normal 14 4" xfId="3380" xr:uid="{00000000-0005-0000-0000-0000320D0000}"/>
    <cellStyle name="Normal 14 5" xfId="3381" xr:uid="{00000000-0005-0000-0000-0000330D0000}"/>
    <cellStyle name="Normal 14 6" xfId="3382" xr:uid="{00000000-0005-0000-0000-0000340D0000}"/>
    <cellStyle name="Normal 14 7" xfId="3383" xr:uid="{00000000-0005-0000-0000-0000350D0000}"/>
    <cellStyle name="Normal 15" xfId="3384" xr:uid="{00000000-0005-0000-0000-0000360D0000}"/>
    <cellStyle name="Normal 15 10" xfId="3385" xr:uid="{00000000-0005-0000-0000-0000370D0000}"/>
    <cellStyle name="Normal 15 11" xfId="3386" xr:uid="{00000000-0005-0000-0000-0000380D0000}"/>
    <cellStyle name="Normal 15 2" xfId="3387" xr:uid="{00000000-0005-0000-0000-0000390D0000}"/>
    <cellStyle name="Normal 15 2 2" xfId="3388" xr:uid="{00000000-0005-0000-0000-00003A0D0000}"/>
    <cellStyle name="Normal 15 2 3" xfId="3389" xr:uid="{00000000-0005-0000-0000-00003B0D0000}"/>
    <cellStyle name="Normal 15 2 4" xfId="3390" xr:uid="{00000000-0005-0000-0000-00003C0D0000}"/>
    <cellStyle name="Normal 15 2 5" xfId="3391" xr:uid="{00000000-0005-0000-0000-00003D0D0000}"/>
    <cellStyle name="Normal 15 2_DIMENSIONAMENTO-PMSB" xfId="3392" xr:uid="{00000000-0005-0000-0000-00003E0D0000}"/>
    <cellStyle name="Normal 15 3" xfId="3393" xr:uid="{00000000-0005-0000-0000-00003F0D0000}"/>
    <cellStyle name="Normal 15 3 2" xfId="3394" xr:uid="{00000000-0005-0000-0000-0000400D0000}"/>
    <cellStyle name="Normal 15 3 3" xfId="3395" xr:uid="{00000000-0005-0000-0000-0000410D0000}"/>
    <cellStyle name="Normal 15 3 4" xfId="3396" xr:uid="{00000000-0005-0000-0000-0000420D0000}"/>
    <cellStyle name="Normal 15 3 5" xfId="3397" xr:uid="{00000000-0005-0000-0000-0000430D0000}"/>
    <cellStyle name="Normal 15 3_DIMENSIONAMENTO-PMSB" xfId="3398" xr:uid="{00000000-0005-0000-0000-0000440D0000}"/>
    <cellStyle name="Normal 15 4" xfId="3399" xr:uid="{00000000-0005-0000-0000-0000450D0000}"/>
    <cellStyle name="Normal 15 4 2" xfId="3400" xr:uid="{00000000-0005-0000-0000-0000460D0000}"/>
    <cellStyle name="Normal 15 4 3" xfId="3401" xr:uid="{00000000-0005-0000-0000-0000470D0000}"/>
    <cellStyle name="Normal 15 4 4" xfId="3402" xr:uid="{00000000-0005-0000-0000-0000480D0000}"/>
    <cellStyle name="Normal 15 4 5" xfId="3403" xr:uid="{00000000-0005-0000-0000-0000490D0000}"/>
    <cellStyle name="Normal 15 4_DIMENSIONAMENTO-PMSB" xfId="3404" xr:uid="{00000000-0005-0000-0000-00004A0D0000}"/>
    <cellStyle name="Normal 15 5" xfId="3405" xr:uid="{00000000-0005-0000-0000-00004B0D0000}"/>
    <cellStyle name="Normal 15 5 2" xfId="3406" xr:uid="{00000000-0005-0000-0000-00004C0D0000}"/>
    <cellStyle name="Normal 15 5 3" xfId="3407" xr:uid="{00000000-0005-0000-0000-00004D0D0000}"/>
    <cellStyle name="Normal 15 5 4" xfId="3408" xr:uid="{00000000-0005-0000-0000-00004E0D0000}"/>
    <cellStyle name="Normal 15 5 5" xfId="3409" xr:uid="{00000000-0005-0000-0000-00004F0D0000}"/>
    <cellStyle name="Normal 15 5_DIMENSIONAMENTO-PMSB" xfId="3410" xr:uid="{00000000-0005-0000-0000-0000500D0000}"/>
    <cellStyle name="Normal 15 6" xfId="3411" xr:uid="{00000000-0005-0000-0000-0000510D0000}"/>
    <cellStyle name="Normal 15 6 2" xfId="3412" xr:uid="{00000000-0005-0000-0000-0000520D0000}"/>
    <cellStyle name="Normal 15 6 3" xfId="3413" xr:uid="{00000000-0005-0000-0000-0000530D0000}"/>
    <cellStyle name="Normal 15 6 4" xfId="3414" xr:uid="{00000000-0005-0000-0000-0000540D0000}"/>
    <cellStyle name="Normal 15 6 5" xfId="3415" xr:uid="{00000000-0005-0000-0000-0000550D0000}"/>
    <cellStyle name="Normal 15 6_DIMENSIONAMENTO-PMSB" xfId="3416" xr:uid="{00000000-0005-0000-0000-0000560D0000}"/>
    <cellStyle name="Normal 15 7" xfId="3417" xr:uid="{00000000-0005-0000-0000-0000570D0000}"/>
    <cellStyle name="Normal 15 7 2" xfId="3418" xr:uid="{00000000-0005-0000-0000-0000580D0000}"/>
    <cellStyle name="Normal 15 7 3" xfId="3419" xr:uid="{00000000-0005-0000-0000-0000590D0000}"/>
    <cellStyle name="Normal 15 7 4" xfId="3420" xr:uid="{00000000-0005-0000-0000-00005A0D0000}"/>
    <cellStyle name="Normal 15 7 5" xfId="3421" xr:uid="{00000000-0005-0000-0000-00005B0D0000}"/>
    <cellStyle name="Normal 15 7_DIMENSIONAMENTO-PMSB" xfId="3422" xr:uid="{00000000-0005-0000-0000-00005C0D0000}"/>
    <cellStyle name="Normal 15 8" xfId="3423" xr:uid="{00000000-0005-0000-0000-00005D0D0000}"/>
    <cellStyle name="Normal 15 9" xfId="3424" xr:uid="{00000000-0005-0000-0000-00005E0D0000}"/>
    <cellStyle name="Normal 16" xfId="3425" xr:uid="{00000000-0005-0000-0000-00005F0D0000}"/>
    <cellStyle name="Normal 16 10" xfId="3426" xr:uid="{00000000-0005-0000-0000-0000600D0000}"/>
    <cellStyle name="Normal 16 11" xfId="3427" xr:uid="{00000000-0005-0000-0000-0000610D0000}"/>
    <cellStyle name="Normal 16 2" xfId="3428" xr:uid="{00000000-0005-0000-0000-0000620D0000}"/>
    <cellStyle name="Normal 16 2 2" xfId="3429" xr:uid="{00000000-0005-0000-0000-0000630D0000}"/>
    <cellStyle name="Normal 16 2 3" xfId="3430" xr:uid="{00000000-0005-0000-0000-0000640D0000}"/>
    <cellStyle name="Normal 16 2 4" xfId="3431" xr:uid="{00000000-0005-0000-0000-0000650D0000}"/>
    <cellStyle name="Normal 16 2 5" xfId="3432" xr:uid="{00000000-0005-0000-0000-0000660D0000}"/>
    <cellStyle name="Normal 16 2_DIMENSIONAMENTO-PMSB" xfId="3433" xr:uid="{00000000-0005-0000-0000-0000670D0000}"/>
    <cellStyle name="Normal 16 3" xfId="3434" xr:uid="{00000000-0005-0000-0000-0000680D0000}"/>
    <cellStyle name="Normal 16 3 2" xfId="3435" xr:uid="{00000000-0005-0000-0000-0000690D0000}"/>
    <cellStyle name="Normal 16 3 3" xfId="3436" xr:uid="{00000000-0005-0000-0000-00006A0D0000}"/>
    <cellStyle name="Normal 16 3 4" xfId="3437" xr:uid="{00000000-0005-0000-0000-00006B0D0000}"/>
    <cellStyle name="Normal 16 3 5" xfId="3438" xr:uid="{00000000-0005-0000-0000-00006C0D0000}"/>
    <cellStyle name="Normal 16 3_DIMENSIONAMENTO-PMSB" xfId="3439" xr:uid="{00000000-0005-0000-0000-00006D0D0000}"/>
    <cellStyle name="Normal 16 4" xfId="3440" xr:uid="{00000000-0005-0000-0000-00006E0D0000}"/>
    <cellStyle name="Normal 16 4 2" xfId="3441" xr:uid="{00000000-0005-0000-0000-00006F0D0000}"/>
    <cellStyle name="Normal 16 4 3" xfId="3442" xr:uid="{00000000-0005-0000-0000-0000700D0000}"/>
    <cellStyle name="Normal 16 4 4" xfId="3443" xr:uid="{00000000-0005-0000-0000-0000710D0000}"/>
    <cellStyle name="Normal 16 4 5" xfId="3444" xr:uid="{00000000-0005-0000-0000-0000720D0000}"/>
    <cellStyle name="Normal 16 4_DIMENSIONAMENTO-PMSB" xfId="3445" xr:uid="{00000000-0005-0000-0000-0000730D0000}"/>
    <cellStyle name="Normal 16 5" xfId="3446" xr:uid="{00000000-0005-0000-0000-0000740D0000}"/>
    <cellStyle name="Normal 16 5 2" xfId="3447" xr:uid="{00000000-0005-0000-0000-0000750D0000}"/>
    <cellStyle name="Normal 16 5 3" xfId="3448" xr:uid="{00000000-0005-0000-0000-0000760D0000}"/>
    <cellStyle name="Normal 16 5 4" xfId="3449" xr:uid="{00000000-0005-0000-0000-0000770D0000}"/>
    <cellStyle name="Normal 16 5 5" xfId="3450" xr:uid="{00000000-0005-0000-0000-0000780D0000}"/>
    <cellStyle name="Normal 16 5_DIMENSIONAMENTO-PMSB" xfId="3451" xr:uid="{00000000-0005-0000-0000-0000790D0000}"/>
    <cellStyle name="Normal 16 6" xfId="3452" xr:uid="{00000000-0005-0000-0000-00007A0D0000}"/>
    <cellStyle name="Normal 16 6 2" xfId="3453" xr:uid="{00000000-0005-0000-0000-00007B0D0000}"/>
    <cellStyle name="Normal 16 6 3" xfId="3454" xr:uid="{00000000-0005-0000-0000-00007C0D0000}"/>
    <cellStyle name="Normal 16 6 4" xfId="3455" xr:uid="{00000000-0005-0000-0000-00007D0D0000}"/>
    <cellStyle name="Normal 16 6 5" xfId="3456" xr:uid="{00000000-0005-0000-0000-00007E0D0000}"/>
    <cellStyle name="Normal 16 6_DIMENSIONAMENTO-PMSB" xfId="3457" xr:uid="{00000000-0005-0000-0000-00007F0D0000}"/>
    <cellStyle name="Normal 16 7" xfId="3458" xr:uid="{00000000-0005-0000-0000-0000800D0000}"/>
    <cellStyle name="Normal 16 7 2" xfId="3459" xr:uid="{00000000-0005-0000-0000-0000810D0000}"/>
    <cellStyle name="Normal 16 7 3" xfId="3460" xr:uid="{00000000-0005-0000-0000-0000820D0000}"/>
    <cellStyle name="Normal 16 7 4" xfId="3461" xr:uid="{00000000-0005-0000-0000-0000830D0000}"/>
    <cellStyle name="Normal 16 7 5" xfId="3462" xr:uid="{00000000-0005-0000-0000-0000840D0000}"/>
    <cellStyle name="Normal 16 7_DIMENSIONAMENTO-PMSB" xfId="3463" xr:uid="{00000000-0005-0000-0000-0000850D0000}"/>
    <cellStyle name="Normal 16 8" xfId="3464" xr:uid="{00000000-0005-0000-0000-0000860D0000}"/>
    <cellStyle name="Normal 16 9" xfId="3465" xr:uid="{00000000-0005-0000-0000-0000870D0000}"/>
    <cellStyle name="Normal 16_DIMENSIONAMENTO-PMSB" xfId="3466" xr:uid="{00000000-0005-0000-0000-0000880D0000}"/>
    <cellStyle name="Normal 17" xfId="3467" xr:uid="{00000000-0005-0000-0000-0000890D0000}"/>
    <cellStyle name="Normal 17 10" xfId="3468" xr:uid="{00000000-0005-0000-0000-00008A0D0000}"/>
    <cellStyle name="Normal 17 11" xfId="3469" xr:uid="{00000000-0005-0000-0000-00008B0D0000}"/>
    <cellStyle name="Normal 17 12" xfId="3470" xr:uid="{00000000-0005-0000-0000-00008C0D0000}"/>
    <cellStyle name="Normal 17 2" xfId="3471" xr:uid="{00000000-0005-0000-0000-00008D0D0000}"/>
    <cellStyle name="Normal 17 2 2" xfId="3472" xr:uid="{00000000-0005-0000-0000-00008E0D0000}"/>
    <cellStyle name="Normal 17 2 3" xfId="3473" xr:uid="{00000000-0005-0000-0000-00008F0D0000}"/>
    <cellStyle name="Normal 17 2 4" xfId="3474" xr:uid="{00000000-0005-0000-0000-0000900D0000}"/>
    <cellStyle name="Normal 17 2 5" xfId="3475" xr:uid="{00000000-0005-0000-0000-0000910D0000}"/>
    <cellStyle name="Normal 17 2_DIMENSIONAMENTO-PMSB" xfId="3476" xr:uid="{00000000-0005-0000-0000-0000920D0000}"/>
    <cellStyle name="Normal 17 3" xfId="3477" xr:uid="{00000000-0005-0000-0000-0000930D0000}"/>
    <cellStyle name="Normal 17 3 2" xfId="3478" xr:uid="{00000000-0005-0000-0000-0000940D0000}"/>
    <cellStyle name="Normal 17 3 3" xfId="3479" xr:uid="{00000000-0005-0000-0000-0000950D0000}"/>
    <cellStyle name="Normal 17 3 4" xfId="3480" xr:uid="{00000000-0005-0000-0000-0000960D0000}"/>
    <cellStyle name="Normal 17 3 5" xfId="3481" xr:uid="{00000000-0005-0000-0000-0000970D0000}"/>
    <cellStyle name="Normal 17 3_DIMENSIONAMENTO-PMSB" xfId="3482" xr:uid="{00000000-0005-0000-0000-0000980D0000}"/>
    <cellStyle name="Normal 17 4" xfId="3483" xr:uid="{00000000-0005-0000-0000-0000990D0000}"/>
    <cellStyle name="Normal 17 4 2" xfId="3484" xr:uid="{00000000-0005-0000-0000-00009A0D0000}"/>
    <cellStyle name="Normal 17 4 3" xfId="3485" xr:uid="{00000000-0005-0000-0000-00009B0D0000}"/>
    <cellStyle name="Normal 17 4 4" xfId="3486" xr:uid="{00000000-0005-0000-0000-00009C0D0000}"/>
    <cellStyle name="Normal 17 4 5" xfId="3487" xr:uid="{00000000-0005-0000-0000-00009D0D0000}"/>
    <cellStyle name="Normal 17 4_DIMENSIONAMENTO-PMSB" xfId="3488" xr:uid="{00000000-0005-0000-0000-00009E0D0000}"/>
    <cellStyle name="Normal 17 5" xfId="3489" xr:uid="{00000000-0005-0000-0000-00009F0D0000}"/>
    <cellStyle name="Normal 17 5 2" xfId="3490" xr:uid="{00000000-0005-0000-0000-0000A00D0000}"/>
    <cellStyle name="Normal 17 5 3" xfId="3491" xr:uid="{00000000-0005-0000-0000-0000A10D0000}"/>
    <cellStyle name="Normal 17 5 4" xfId="3492" xr:uid="{00000000-0005-0000-0000-0000A20D0000}"/>
    <cellStyle name="Normal 17 5 5" xfId="3493" xr:uid="{00000000-0005-0000-0000-0000A30D0000}"/>
    <cellStyle name="Normal 17 5_DIMENSIONAMENTO-PMSB" xfId="3494" xr:uid="{00000000-0005-0000-0000-0000A40D0000}"/>
    <cellStyle name="Normal 17 6" xfId="3495" xr:uid="{00000000-0005-0000-0000-0000A50D0000}"/>
    <cellStyle name="Normal 17 6 2" xfId="3496" xr:uid="{00000000-0005-0000-0000-0000A60D0000}"/>
    <cellStyle name="Normal 17 6 3" xfId="3497" xr:uid="{00000000-0005-0000-0000-0000A70D0000}"/>
    <cellStyle name="Normal 17 6 4" xfId="3498" xr:uid="{00000000-0005-0000-0000-0000A80D0000}"/>
    <cellStyle name="Normal 17 6 5" xfId="3499" xr:uid="{00000000-0005-0000-0000-0000A90D0000}"/>
    <cellStyle name="Normal 17 6_DIMENSIONAMENTO-PMSB" xfId="3500" xr:uid="{00000000-0005-0000-0000-0000AA0D0000}"/>
    <cellStyle name="Normal 17 7" xfId="3501" xr:uid="{00000000-0005-0000-0000-0000AB0D0000}"/>
    <cellStyle name="Normal 17 7 2" xfId="3502" xr:uid="{00000000-0005-0000-0000-0000AC0D0000}"/>
    <cellStyle name="Normal 17 7 3" xfId="3503" xr:uid="{00000000-0005-0000-0000-0000AD0D0000}"/>
    <cellStyle name="Normal 17 7 4" xfId="3504" xr:uid="{00000000-0005-0000-0000-0000AE0D0000}"/>
    <cellStyle name="Normal 17 7 5" xfId="3505" xr:uid="{00000000-0005-0000-0000-0000AF0D0000}"/>
    <cellStyle name="Normal 17 7_DIMENSIONAMENTO-PMSB" xfId="3506" xr:uid="{00000000-0005-0000-0000-0000B00D0000}"/>
    <cellStyle name="Normal 17 8" xfId="3507" xr:uid="{00000000-0005-0000-0000-0000B10D0000}"/>
    <cellStyle name="Normal 17 8 2" xfId="3508" xr:uid="{00000000-0005-0000-0000-0000B20D0000}"/>
    <cellStyle name="Normal 17 8_DIMENSIONAMENTO-PMSB" xfId="3509" xr:uid="{00000000-0005-0000-0000-0000B30D0000}"/>
    <cellStyle name="Normal 17 9" xfId="3510" xr:uid="{00000000-0005-0000-0000-0000B40D0000}"/>
    <cellStyle name="Normal 17_DIMENSIONAMENTO-PMSB" xfId="3511" xr:uid="{00000000-0005-0000-0000-0000B50D0000}"/>
    <cellStyle name="Normal 172" xfId="3512" xr:uid="{00000000-0005-0000-0000-0000B60D0000}"/>
    <cellStyle name="Normal 172 2" xfId="3513" xr:uid="{00000000-0005-0000-0000-0000B70D0000}"/>
    <cellStyle name="Normal 172 2 2" xfId="3514" xr:uid="{00000000-0005-0000-0000-0000B80D0000}"/>
    <cellStyle name="Normal 172 2 3" xfId="3515" xr:uid="{00000000-0005-0000-0000-0000B90D0000}"/>
    <cellStyle name="Normal 172 2 4" xfId="3516" xr:uid="{00000000-0005-0000-0000-0000BA0D0000}"/>
    <cellStyle name="Normal 172 2 5" xfId="3517" xr:uid="{00000000-0005-0000-0000-0000BB0D0000}"/>
    <cellStyle name="Normal 172 2_DIMENSIONAMENTO-PMSB" xfId="3518" xr:uid="{00000000-0005-0000-0000-0000BC0D0000}"/>
    <cellStyle name="Normal 172 3" xfId="3519" xr:uid="{00000000-0005-0000-0000-0000BD0D0000}"/>
    <cellStyle name="Normal 172 4" xfId="3520" xr:uid="{00000000-0005-0000-0000-0000BE0D0000}"/>
    <cellStyle name="Normal 172 5" xfId="3521" xr:uid="{00000000-0005-0000-0000-0000BF0D0000}"/>
    <cellStyle name="Normal 172 6" xfId="3522" xr:uid="{00000000-0005-0000-0000-0000C00D0000}"/>
    <cellStyle name="Normal 172_DIMENSIONAMENTO-PMSB" xfId="3523" xr:uid="{00000000-0005-0000-0000-0000C10D0000}"/>
    <cellStyle name="Normal 176" xfId="3524" xr:uid="{00000000-0005-0000-0000-0000C20D0000}"/>
    <cellStyle name="Normal 176 2" xfId="3525" xr:uid="{00000000-0005-0000-0000-0000C30D0000}"/>
    <cellStyle name="Normal 176 3" xfId="3526" xr:uid="{00000000-0005-0000-0000-0000C40D0000}"/>
    <cellStyle name="Normal 176 4" xfId="3527" xr:uid="{00000000-0005-0000-0000-0000C50D0000}"/>
    <cellStyle name="Normal 176 5" xfId="3528" xr:uid="{00000000-0005-0000-0000-0000C60D0000}"/>
    <cellStyle name="Normal 177" xfId="3529" xr:uid="{00000000-0005-0000-0000-0000C70D0000}"/>
    <cellStyle name="Normal 177 2" xfId="3530" xr:uid="{00000000-0005-0000-0000-0000C80D0000}"/>
    <cellStyle name="Normal 177 3" xfId="3531" xr:uid="{00000000-0005-0000-0000-0000C90D0000}"/>
    <cellStyle name="Normal 177 4" xfId="3532" xr:uid="{00000000-0005-0000-0000-0000CA0D0000}"/>
    <cellStyle name="Normal 177 5" xfId="3533" xr:uid="{00000000-0005-0000-0000-0000CB0D0000}"/>
    <cellStyle name="Normal 177_DIMENSIONAMENTO-PMSB" xfId="3534" xr:uid="{00000000-0005-0000-0000-0000CC0D0000}"/>
    <cellStyle name="Normal 178" xfId="3535" xr:uid="{00000000-0005-0000-0000-0000CD0D0000}"/>
    <cellStyle name="Normal 178 2" xfId="3536" xr:uid="{00000000-0005-0000-0000-0000CE0D0000}"/>
    <cellStyle name="Normal 178 3" xfId="3537" xr:uid="{00000000-0005-0000-0000-0000CF0D0000}"/>
    <cellStyle name="Normal 178 4" xfId="3538" xr:uid="{00000000-0005-0000-0000-0000D00D0000}"/>
    <cellStyle name="Normal 178 5" xfId="3539" xr:uid="{00000000-0005-0000-0000-0000D10D0000}"/>
    <cellStyle name="Normal 178_DIMENSIONAMENTO-PMSB" xfId="3540" xr:uid="{00000000-0005-0000-0000-0000D20D0000}"/>
    <cellStyle name="Normal 179" xfId="3541" xr:uid="{00000000-0005-0000-0000-0000D30D0000}"/>
    <cellStyle name="Normal 179 2" xfId="3542" xr:uid="{00000000-0005-0000-0000-0000D40D0000}"/>
    <cellStyle name="Normal 179 3" xfId="3543" xr:uid="{00000000-0005-0000-0000-0000D50D0000}"/>
    <cellStyle name="Normal 179 4" xfId="3544" xr:uid="{00000000-0005-0000-0000-0000D60D0000}"/>
    <cellStyle name="Normal 179 5" xfId="3545" xr:uid="{00000000-0005-0000-0000-0000D70D0000}"/>
    <cellStyle name="Normal 179_DIMENSIONAMENTO-PMSB" xfId="3546" xr:uid="{00000000-0005-0000-0000-0000D80D0000}"/>
    <cellStyle name="Normal 18" xfId="3547" xr:uid="{00000000-0005-0000-0000-0000D90D0000}"/>
    <cellStyle name="Normal 18 2" xfId="3548" xr:uid="{00000000-0005-0000-0000-0000DA0D0000}"/>
    <cellStyle name="Normal 18 3" xfId="3549" xr:uid="{00000000-0005-0000-0000-0000DB0D0000}"/>
    <cellStyle name="Normal 18 4" xfId="3550" xr:uid="{00000000-0005-0000-0000-0000DC0D0000}"/>
    <cellStyle name="Normal 18 5" xfId="3551" xr:uid="{00000000-0005-0000-0000-0000DD0D0000}"/>
    <cellStyle name="Normal 18_DIMENSIONAMENTO-PMSB" xfId="3552" xr:uid="{00000000-0005-0000-0000-0000DE0D0000}"/>
    <cellStyle name="Normal 180" xfId="3553" xr:uid="{00000000-0005-0000-0000-0000DF0D0000}"/>
    <cellStyle name="Normal 180 2" xfId="3554" xr:uid="{00000000-0005-0000-0000-0000E00D0000}"/>
    <cellStyle name="Normal 180 3" xfId="3555" xr:uid="{00000000-0005-0000-0000-0000E10D0000}"/>
    <cellStyle name="Normal 180 4" xfId="3556" xr:uid="{00000000-0005-0000-0000-0000E20D0000}"/>
    <cellStyle name="Normal 180 5" xfId="3557" xr:uid="{00000000-0005-0000-0000-0000E30D0000}"/>
    <cellStyle name="Normal 180_DIMENSIONAMENTO-PMSB" xfId="3558" xr:uid="{00000000-0005-0000-0000-0000E40D0000}"/>
    <cellStyle name="Normal 19" xfId="3559" xr:uid="{00000000-0005-0000-0000-0000E50D0000}"/>
    <cellStyle name="Normal 19 2" xfId="3560" xr:uid="{00000000-0005-0000-0000-0000E60D0000}"/>
    <cellStyle name="Normal 19 2 2" xfId="3561" xr:uid="{00000000-0005-0000-0000-0000E70D0000}"/>
    <cellStyle name="Normal 19 3" xfId="3562" xr:uid="{00000000-0005-0000-0000-0000E80D0000}"/>
    <cellStyle name="Normal 19 4" xfId="3563" xr:uid="{00000000-0005-0000-0000-0000E90D0000}"/>
    <cellStyle name="Normal 19 5" xfId="3564" xr:uid="{00000000-0005-0000-0000-0000EA0D0000}"/>
    <cellStyle name="Normal 2" xfId="3565" xr:uid="{00000000-0005-0000-0000-0000EB0D0000}"/>
    <cellStyle name="Normal 2 10" xfId="3566" xr:uid="{00000000-0005-0000-0000-0000EC0D0000}"/>
    <cellStyle name="Normal 2 10 2" xfId="3567" xr:uid="{00000000-0005-0000-0000-0000ED0D0000}"/>
    <cellStyle name="Normal 2 11" xfId="3568" xr:uid="{00000000-0005-0000-0000-0000EE0D0000}"/>
    <cellStyle name="Normal 2 11 2" xfId="3569" xr:uid="{00000000-0005-0000-0000-0000EF0D0000}"/>
    <cellStyle name="Normal 2 12" xfId="3570" xr:uid="{00000000-0005-0000-0000-0000F00D0000}"/>
    <cellStyle name="Normal 2 12 2" xfId="3571" xr:uid="{00000000-0005-0000-0000-0000F10D0000}"/>
    <cellStyle name="Normal 2 13" xfId="3572" xr:uid="{00000000-0005-0000-0000-0000F20D0000}"/>
    <cellStyle name="Normal 2 13 2" xfId="3573" xr:uid="{00000000-0005-0000-0000-0000F30D0000}"/>
    <cellStyle name="Normal 2 14" xfId="3574" xr:uid="{00000000-0005-0000-0000-0000F40D0000}"/>
    <cellStyle name="Normal 2 14 2" xfId="3575" xr:uid="{00000000-0005-0000-0000-0000F50D0000}"/>
    <cellStyle name="Normal 2 15" xfId="3576" xr:uid="{00000000-0005-0000-0000-0000F60D0000}"/>
    <cellStyle name="Normal 2 15 2" xfId="3577" xr:uid="{00000000-0005-0000-0000-0000F70D0000}"/>
    <cellStyle name="Normal 2 16" xfId="3578" xr:uid="{00000000-0005-0000-0000-0000F80D0000}"/>
    <cellStyle name="Normal 2 16 2" xfId="3579" xr:uid="{00000000-0005-0000-0000-0000F90D0000}"/>
    <cellStyle name="Normal 2 17" xfId="3580" xr:uid="{00000000-0005-0000-0000-0000FA0D0000}"/>
    <cellStyle name="Normal 2 17 2" xfId="3581" xr:uid="{00000000-0005-0000-0000-0000FB0D0000}"/>
    <cellStyle name="Normal 2 18" xfId="3582" xr:uid="{00000000-0005-0000-0000-0000FC0D0000}"/>
    <cellStyle name="Normal 2 18 2" xfId="3583" xr:uid="{00000000-0005-0000-0000-0000FD0D0000}"/>
    <cellStyle name="Normal 2 19" xfId="3584" xr:uid="{00000000-0005-0000-0000-0000FE0D0000}"/>
    <cellStyle name="Normal 2 2" xfId="3585" xr:uid="{00000000-0005-0000-0000-0000FF0D0000}"/>
    <cellStyle name="Normal 2 2 10" xfId="3586" xr:uid="{00000000-0005-0000-0000-0000000E0000}"/>
    <cellStyle name="Normal 2 2 11" xfId="3587" xr:uid="{00000000-0005-0000-0000-0000010E0000}"/>
    <cellStyle name="Normal 2 2 12" xfId="3588" xr:uid="{00000000-0005-0000-0000-0000020E0000}"/>
    <cellStyle name="Normal 2 2 13" xfId="3589" xr:uid="{00000000-0005-0000-0000-0000030E0000}"/>
    <cellStyle name="Normal 2 2 14" xfId="3590" xr:uid="{00000000-0005-0000-0000-0000040E0000}"/>
    <cellStyle name="Normal 2 2 15" xfId="3591" xr:uid="{00000000-0005-0000-0000-0000050E0000}"/>
    <cellStyle name="Normal 2 2 16" xfId="3592" xr:uid="{00000000-0005-0000-0000-0000060E0000}"/>
    <cellStyle name="Normal 2 2 17" xfId="3593" xr:uid="{00000000-0005-0000-0000-0000070E0000}"/>
    <cellStyle name="Normal 2 2 18" xfId="3594" xr:uid="{00000000-0005-0000-0000-0000080E0000}"/>
    <cellStyle name="Normal 2 2 19" xfId="3595" xr:uid="{00000000-0005-0000-0000-0000090E0000}"/>
    <cellStyle name="Normal 2 2 2" xfId="3596" xr:uid="{00000000-0005-0000-0000-00000A0E0000}"/>
    <cellStyle name="Normal 2 2 2 2" xfId="3597" xr:uid="{00000000-0005-0000-0000-00000B0E0000}"/>
    <cellStyle name="Normal 2 2 2 3" xfId="3598" xr:uid="{00000000-0005-0000-0000-00000C0E0000}"/>
    <cellStyle name="Normal 2 2 2 4" xfId="3599" xr:uid="{00000000-0005-0000-0000-00000D0E0000}"/>
    <cellStyle name="Normal 2 2 2 5" xfId="3600" xr:uid="{00000000-0005-0000-0000-00000E0E0000}"/>
    <cellStyle name="Normal 2 2 2 6" xfId="3601" xr:uid="{00000000-0005-0000-0000-00000F0E0000}"/>
    <cellStyle name="Normal 2 2 3" xfId="3602" xr:uid="{00000000-0005-0000-0000-0000100E0000}"/>
    <cellStyle name="Normal 2 2 4" xfId="3603" xr:uid="{00000000-0005-0000-0000-0000110E0000}"/>
    <cellStyle name="Normal 2 2 4 2" xfId="3604" xr:uid="{00000000-0005-0000-0000-0000120E0000}"/>
    <cellStyle name="Normal 2 2 4 3" xfId="3605" xr:uid="{00000000-0005-0000-0000-0000130E0000}"/>
    <cellStyle name="Normal 2 2 5" xfId="3606" xr:uid="{00000000-0005-0000-0000-0000140E0000}"/>
    <cellStyle name="Normal 2 2 6" xfId="3607" xr:uid="{00000000-0005-0000-0000-0000150E0000}"/>
    <cellStyle name="Normal 2 2 7" xfId="3608" xr:uid="{00000000-0005-0000-0000-0000160E0000}"/>
    <cellStyle name="Normal 2 2 8" xfId="3609" xr:uid="{00000000-0005-0000-0000-0000170E0000}"/>
    <cellStyle name="Normal 2 2 9" xfId="3610" xr:uid="{00000000-0005-0000-0000-0000180E0000}"/>
    <cellStyle name="Normal 2 2_11º BM - proj. exe- ct 183.951-52_corrigido glosas" xfId="3611" xr:uid="{00000000-0005-0000-0000-0000190E0000}"/>
    <cellStyle name="Normal 2 20" xfId="3612" xr:uid="{00000000-0005-0000-0000-00001A0E0000}"/>
    <cellStyle name="Normal 2 21" xfId="3613" xr:uid="{00000000-0005-0000-0000-00001B0E0000}"/>
    <cellStyle name="Normal 2 22" xfId="3614" xr:uid="{00000000-0005-0000-0000-00001C0E0000}"/>
    <cellStyle name="Normal 2 23" xfId="3615" xr:uid="{00000000-0005-0000-0000-00001D0E0000}"/>
    <cellStyle name="Normal 2 24" xfId="3616" xr:uid="{00000000-0005-0000-0000-00001E0E0000}"/>
    <cellStyle name="Normal 2 25" xfId="3617" xr:uid="{00000000-0005-0000-0000-00001F0E0000}"/>
    <cellStyle name="Normal 2 26" xfId="3618" xr:uid="{00000000-0005-0000-0000-0000200E0000}"/>
    <cellStyle name="Normal 2 27" xfId="3619" xr:uid="{00000000-0005-0000-0000-0000210E0000}"/>
    <cellStyle name="Normal 2 28" xfId="3620" xr:uid="{00000000-0005-0000-0000-0000220E0000}"/>
    <cellStyle name="Normal 2 29" xfId="3621" xr:uid="{00000000-0005-0000-0000-0000230E0000}"/>
    <cellStyle name="Normal 2 3" xfId="3622" xr:uid="{00000000-0005-0000-0000-0000240E0000}"/>
    <cellStyle name="Normal 2 3 2" xfId="3623" xr:uid="{00000000-0005-0000-0000-0000250E0000}"/>
    <cellStyle name="Normal 2 3 2 2" xfId="3624" xr:uid="{00000000-0005-0000-0000-0000260E0000}"/>
    <cellStyle name="Normal 2 3 3" xfId="3625" xr:uid="{00000000-0005-0000-0000-0000270E0000}"/>
    <cellStyle name="Normal 2 3 4" xfId="3626" xr:uid="{00000000-0005-0000-0000-0000280E0000}"/>
    <cellStyle name="Normal 2 3 5" xfId="3627" xr:uid="{00000000-0005-0000-0000-0000290E0000}"/>
    <cellStyle name="Normal 2 3 6" xfId="3628" xr:uid="{00000000-0005-0000-0000-00002A0E0000}"/>
    <cellStyle name="Normal 2 3 7" xfId="3629" xr:uid="{00000000-0005-0000-0000-00002B0E0000}"/>
    <cellStyle name="Normal 2 3 8" xfId="3630" xr:uid="{00000000-0005-0000-0000-00002C0E0000}"/>
    <cellStyle name="Normal 2 30" xfId="3631" xr:uid="{00000000-0005-0000-0000-00002D0E0000}"/>
    <cellStyle name="Normal 2 31" xfId="3632" xr:uid="{00000000-0005-0000-0000-00002E0E0000}"/>
    <cellStyle name="Normal 2 32" xfId="3633" xr:uid="{00000000-0005-0000-0000-00002F0E0000}"/>
    <cellStyle name="Normal 2 33" xfId="3634" xr:uid="{00000000-0005-0000-0000-0000300E0000}"/>
    <cellStyle name="Normal 2 34" xfId="3635" xr:uid="{00000000-0005-0000-0000-0000310E0000}"/>
    <cellStyle name="Normal 2 35" xfId="3636" xr:uid="{00000000-0005-0000-0000-0000320E0000}"/>
    <cellStyle name="Normal 2 36" xfId="3637" xr:uid="{00000000-0005-0000-0000-0000330E0000}"/>
    <cellStyle name="Normal 2 37" xfId="3638" xr:uid="{00000000-0005-0000-0000-0000340E0000}"/>
    <cellStyle name="Normal 2 38" xfId="3639" xr:uid="{00000000-0005-0000-0000-0000350E0000}"/>
    <cellStyle name="Normal 2 39" xfId="3640" xr:uid="{00000000-0005-0000-0000-0000360E0000}"/>
    <cellStyle name="Normal 2 4" xfId="3641" xr:uid="{00000000-0005-0000-0000-0000370E0000}"/>
    <cellStyle name="Normal 2 4 2" xfId="3642" xr:uid="{00000000-0005-0000-0000-0000380E0000}"/>
    <cellStyle name="Normal 2 4 3" xfId="3643" xr:uid="{00000000-0005-0000-0000-0000390E0000}"/>
    <cellStyle name="Normal 2 4 4" xfId="3644" xr:uid="{00000000-0005-0000-0000-00003A0E0000}"/>
    <cellStyle name="Normal 2 4 5" xfId="3645" xr:uid="{00000000-0005-0000-0000-00003B0E0000}"/>
    <cellStyle name="Normal 2 4 6" xfId="3646" xr:uid="{00000000-0005-0000-0000-00003C0E0000}"/>
    <cellStyle name="Normal 2 4_DIMENSIONAMENTO-PMSB" xfId="3647" xr:uid="{00000000-0005-0000-0000-00003D0E0000}"/>
    <cellStyle name="Normal 2 40" xfId="3648" xr:uid="{00000000-0005-0000-0000-00003E0E0000}"/>
    <cellStyle name="Normal 2 41" xfId="3649" xr:uid="{00000000-0005-0000-0000-00003F0E0000}"/>
    <cellStyle name="Normal 2 42" xfId="3650" xr:uid="{00000000-0005-0000-0000-0000400E0000}"/>
    <cellStyle name="Normal 2 43" xfId="3651" xr:uid="{00000000-0005-0000-0000-0000410E0000}"/>
    <cellStyle name="Normal 2 44" xfId="3652" xr:uid="{00000000-0005-0000-0000-0000420E0000}"/>
    <cellStyle name="Normal 2 45" xfId="3653" xr:uid="{00000000-0005-0000-0000-0000430E0000}"/>
    <cellStyle name="Normal 2 46" xfId="3654" xr:uid="{00000000-0005-0000-0000-0000440E0000}"/>
    <cellStyle name="Normal 2 47" xfId="3655" xr:uid="{00000000-0005-0000-0000-0000450E0000}"/>
    <cellStyle name="Normal 2 48" xfId="3656" xr:uid="{00000000-0005-0000-0000-0000460E0000}"/>
    <cellStyle name="Normal 2 49" xfId="3657" xr:uid="{00000000-0005-0000-0000-0000470E0000}"/>
    <cellStyle name="Normal 2 5" xfId="3658" xr:uid="{00000000-0005-0000-0000-0000480E0000}"/>
    <cellStyle name="Normal 2 5 2" xfId="3659" xr:uid="{00000000-0005-0000-0000-0000490E0000}"/>
    <cellStyle name="Normal 2 5 2 2" xfId="3660" xr:uid="{00000000-0005-0000-0000-00004A0E0000}"/>
    <cellStyle name="Normal 2 5 2 3" xfId="3661" xr:uid="{00000000-0005-0000-0000-00004B0E0000}"/>
    <cellStyle name="Normal 2 5 2 4" xfId="3662" xr:uid="{00000000-0005-0000-0000-00004C0E0000}"/>
    <cellStyle name="Normal 2 5 2 5" xfId="3663" xr:uid="{00000000-0005-0000-0000-00004D0E0000}"/>
    <cellStyle name="Normal 2 5 2_DIMENSIONAMENTO-PMSB" xfId="3664" xr:uid="{00000000-0005-0000-0000-00004E0E0000}"/>
    <cellStyle name="Normal 2 5 3" xfId="3665" xr:uid="{00000000-0005-0000-0000-00004F0E0000}"/>
    <cellStyle name="Normal 2 5 4" xfId="3666" xr:uid="{00000000-0005-0000-0000-0000500E0000}"/>
    <cellStyle name="Normal 2 5 5" xfId="3667" xr:uid="{00000000-0005-0000-0000-0000510E0000}"/>
    <cellStyle name="Normal 2 5 6" xfId="3668" xr:uid="{00000000-0005-0000-0000-0000520E0000}"/>
    <cellStyle name="Normal 2 5_DIMENSIONAMENTO-PMSB" xfId="3669" xr:uid="{00000000-0005-0000-0000-0000530E0000}"/>
    <cellStyle name="Normal 2 50" xfId="3670" xr:uid="{00000000-0005-0000-0000-0000540E0000}"/>
    <cellStyle name="Normal 2 51" xfId="3671" xr:uid="{00000000-0005-0000-0000-0000550E0000}"/>
    <cellStyle name="Normal 2 52" xfId="3672" xr:uid="{00000000-0005-0000-0000-0000560E0000}"/>
    <cellStyle name="Normal 2 53" xfId="3673" xr:uid="{00000000-0005-0000-0000-0000570E0000}"/>
    <cellStyle name="Normal 2 54" xfId="3674" xr:uid="{00000000-0005-0000-0000-0000580E0000}"/>
    <cellStyle name="Normal 2 55" xfId="3675" xr:uid="{00000000-0005-0000-0000-0000590E0000}"/>
    <cellStyle name="Normal 2 56" xfId="3676" xr:uid="{00000000-0005-0000-0000-00005A0E0000}"/>
    <cellStyle name="Normal 2 57" xfId="3677" xr:uid="{00000000-0005-0000-0000-00005B0E0000}"/>
    <cellStyle name="Normal 2 58" xfId="3678" xr:uid="{00000000-0005-0000-0000-00005C0E0000}"/>
    <cellStyle name="Normal 2 59" xfId="3679" xr:uid="{00000000-0005-0000-0000-00005D0E0000}"/>
    <cellStyle name="Normal 2 6" xfId="3680" xr:uid="{00000000-0005-0000-0000-00005E0E0000}"/>
    <cellStyle name="Normal 2 6 2" xfId="3681" xr:uid="{00000000-0005-0000-0000-00005F0E0000}"/>
    <cellStyle name="Normal 2 6 3" xfId="3682" xr:uid="{00000000-0005-0000-0000-0000600E0000}"/>
    <cellStyle name="Normal 2 6 4" xfId="3683" xr:uid="{00000000-0005-0000-0000-0000610E0000}"/>
    <cellStyle name="Normal 2 6 5" xfId="3684" xr:uid="{00000000-0005-0000-0000-0000620E0000}"/>
    <cellStyle name="Normal 2 6 6" xfId="3685" xr:uid="{00000000-0005-0000-0000-0000630E0000}"/>
    <cellStyle name="Normal 2 60" xfId="3686" xr:uid="{00000000-0005-0000-0000-0000640E0000}"/>
    <cellStyle name="Normal 2 61" xfId="3687" xr:uid="{00000000-0005-0000-0000-0000650E0000}"/>
    <cellStyle name="Normal 2 7" xfId="3688" xr:uid="{00000000-0005-0000-0000-0000660E0000}"/>
    <cellStyle name="Normal 2 7 2" xfId="3689" xr:uid="{00000000-0005-0000-0000-0000670E0000}"/>
    <cellStyle name="Normal 2 7 3" xfId="3690" xr:uid="{00000000-0005-0000-0000-0000680E0000}"/>
    <cellStyle name="Normal 2 7 4" xfId="3691" xr:uid="{00000000-0005-0000-0000-0000690E0000}"/>
    <cellStyle name="Normal 2 7 5" xfId="3692" xr:uid="{00000000-0005-0000-0000-00006A0E0000}"/>
    <cellStyle name="Normal 2 8" xfId="3693" xr:uid="{00000000-0005-0000-0000-00006B0E0000}"/>
    <cellStyle name="Normal 2 8 2" xfId="3694" xr:uid="{00000000-0005-0000-0000-00006C0E0000}"/>
    <cellStyle name="Normal 2 9" xfId="3695" xr:uid="{00000000-0005-0000-0000-00006D0E0000}"/>
    <cellStyle name="Normal 2 9 2" xfId="3696" xr:uid="{00000000-0005-0000-0000-00006E0E0000}"/>
    <cellStyle name="Normal 2 9 3" xfId="3697" xr:uid="{00000000-0005-0000-0000-00006F0E0000}"/>
    <cellStyle name="Normal 2_11º BM - proj. exe- ct 183.951-52_corrigido glosas" xfId="3698" xr:uid="{00000000-0005-0000-0000-0000700E0000}"/>
    <cellStyle name="Normal 20" xfId="3699" xr:uid="{00000000-0005-0000-0000-0000710E0000}"/>
    <cellStyle name="Normal 20 2" xfId="3700" xr:uid="{00000000-0005-0000-0000-0000720E0000}"/>
    <cellStyle name="Normal 20 3" xfId="3701" xr:uid="{00000000-0005-0000-0000-0000730E0000}"/>
    <cellStyle name="Normal 20 4" xfId="3702" xr:uid="{00000000-0005-0000-0000-0000740E0000}"/>
    <cellStyle name="Normal 20 5" xfId="3703" xr:uid="{00000000-0005-0000-0000-0000750E0000}"/>
    <cellStyle name="Normal 20_DIMENSIONAMENTO-PMSB" xfId="3704" xr:uid="{00000000-0005-0000-0000-0000760E0000}"/>
    <cellStyle name="Normal 21" xfId="3705" xr:uid="{00000000-0005-0000-0000-0000770E0000}"/>
    <cellStyle name="Normal 21 2" xfId="3706" xr:uid="{00000000-0005-0000-0000-0000780E0000}"/>
    <cellStyle name="Normal 21 3" xfId="3707" xr:uid="{00000000-0005-0000-0000-0000790E0000}"/>
    <cellStyle name="Normal 21 4" xfId="3708" xr:uid="{00000000-0005-0000-0000-00007A0E0000}"/>
    <cellStyle name="Normal 21 5" xfId="3709" xr:uid="{00000000-0005-0000-0000-00007B0E0000}"/>
    <cellStyle name="Normal 21_DIMENSIONAMENTO-PMSB" xfId="3710" xr:uid="{00000000-0005-0000-0000-00007C0E0000}"/>
    <cellStyle name="Normal 213" xfId="3711" xr:uid="{00000000-0005-0000-0000-00007D0E0000}"/>
    <cellStyle name="Normal 213 2" xfId="3712" xr:uid="{00000000-0005-0000-0000-00007E0E0000}"/>
    <cellStyle name="Normal 213 3" xfId="3713" xr:uid="{00000000-0005-0000-0000-00007F0E0000}"/>
    <cellStyle name="Normal 213 4" xfId="3714" xr:uid="{00000000-0005-0000-0000-0000800E0000}"/>
    <cellStyle name="Normal 213 5" xfId="3715" xr:uid="{00000000-0005-0000-0000-0000810E0000}"/>
    <cellStyle name="Normal 213_DIMENSIONAMENTO-PMSB" xfId="3716" xr:uid="{00000000-0005-0000-0000-0000820E0000}"/>
    <cellStyle name="Normal 22" xfId="3717" xr:uid="{00000000-0005-0000-0000-0000830E0000}"/>
    <cellStyle name="Normal 22 2" xfId="3718" xr:uid="{00000000-0005-0000-0000-0000840E0000}"/>
    <cellStyle name="Normal 22 3" xfId="3719" xr:uid="{00000000-0005-0000-0000-0000850E0000}"/>
    <cellStyle name="Normal 22 3 2" xfId="3720" xr:uid="{00000000-0005-0000-0000-0000860E0000}"/>
    <cellStyle name="Normal 22 4" xfId="3721" xr:uid="{00000000-0005-0000-0000-0000870E0000}"/>
    <cellStyle name="Normal 22 5" xfId="3722" xr:uid="{00000000-0005-0000-0000-0000880E0000}"/>
    <cellStyle name="Normal 22_DIMENSIONAMENTO-PMSB" xfId="3723" xr:uid="{00000000-0005-0000-0000-0000890E0000}"/>
    <cellStyle name="Normal 225" xfId="3724" xr:uid="{00000000-0005-0000-0000-00008A0E0000}"/>
    <cellStyle name="Normal 225 2" xfId="3725" xr:uid="{00000000-0005-0000-0000-00008B0E0000}"/>
    <cellStyle name="Normal 225 3" xfId="3726" xr:uid="{00000000-0005-0000-0000-00008C0E0000}"/>
    <cellStyle name="Normal 225 4" xfId="3727" xr:uid="{00000000-0005-0000-0000-00008D0E0000}"/>
    <cellStyle name="Normal 225 5" xfId="3728" xr:uid="{00000000-0005-0000-0000-00008E0E0000}"/>
    <cellStyle name="Normal 225_DIMENSIONAMENTO-PMSB" xfId="3729" xr:uid="{00000000-0005-0000-0000-00008F0E0000}"/>
    <cellStyle name="Normal 226" xfId="3730" xr:uid="{00000000-0005-0000-0000-0000900E0000}"/>
    <cellStyle name="Normal 226 2" xfId="3731" xr:uid="{00000000-0005-0000-0000-0000910E0000}"/>
    <cellStyle name="Normal 226 3" xfId="3732" xr:uid="{00000000-0005-0000-0000-0000920E0000}"/>
    <cellStyle name="Normal 226 4" xfId="3733" xr:uid="{00000000-0005-0000-0000-0000930E0000}"/>
    <cellStyle name="Normal 226 5" xfId="3734" xr:uid="{00000000-0005-0000-0000-0000940E0000}"/>
    <cellStyle name="Normal 226_DIMENSIONAMENTO-PMSB" xfId="3735" xr:uid="{00000000-0005-0000-0000-0000950E0000}"/>
    <cellStyle name="Normal 227" xfId="3736" xr:uid="{00000000-0005-0000-0000-0000960E0000}"/>
    <cellStyle name="Normal 227 2" xfId="3737" xr:uid="{00000000-0005-0000-0000-0000970E0000}"/>
    <cellStyle name="Normal 227 3" xfId="3738" xr:uid="{00000000-0005-0000-0000-0000980E0000}"/>
    <cellStyle name="Normal 227 4" xfId="3739" xr:uid="{00000000-0005-0000-0000-0000990E0000}"/>
    <cellStyle name="Normal 227 5" xfId="3740" xr:uid="{00000000-0005-0000-0000-00009A0E0000}"/>
    <cellStyle name="Normal 227_DIMENSIONAMENTO-PMSB" xfId="3741" xr:uid="{00000000-0005-0000-0000-00009B0E0000}"/>
    <cellStyle name="Normal 228" xfId="3742" xr:uid="{00000000-0005-0000-0000-00009C0E0000}"/>
    <cellStyle name="Normal 228 2" xfId="3743" xr:uid="{00000000-0005-0000-0000-00009D0E0000}"/>
    <cellStyle name="Normal 228 3" xfId="3744" xr:uid="{00000000-0005-0000-0000-00009E0E0000}"/>
    <cellStyle name="Normal 228 4" xfId="3745" xr:uid="{00000000-0005-0000-0000-00009F0E0000}"/>
    <cellStyle name="Normal 228 5" xfId="3746" xr:uid="{00000000-0005-0000-0000-0000A00E0000}"/>
    <cellStyle name="Normal 228_DIMENSIONAMENTO-PMSB" xfId="3747" xr:uid="{00000000-0005-0000-0000-0000A10E0000}"/>
    <cellStyle name="Normal 229" xfId="3748" xr:uid="{00000000-0005-0000-0000-0000A20E0000}"/>
    <cellStyle name="Normal 229 2" xfId="3749" xr:uid="{00000000-0005-0000-0000-0000A30E0000}"/>
    <cellStyle name="Normal 229 3" xfId="3750" xr:uid="{00000000-0005-0000-0000-0000A40E0000}"/>
    <cellStyle name="Normal 229 4" xfId="3751" xr:uid="{00000000-0005-0000-0000-0000A50E0000}"/>
    <cellStyle name="Normal 229 5" xfId="3752" xr:uid="{00000000-0005-0000-0000-0000A60E0000}"/>
    <cellStyle name="Normal 229_DIMENSIONAMENTO-PMSB" xfId="3753" xr:uid="{00000000-0005-0000-0000-0000A70E0000}"/>
    <cellStyle name="Normal 23" xfId="3754" xr:uid="{00000000-0005-0000-0000-0000A80E0000}"/>
    <cellStyle name="Normal 23 2" xfId="3755" xr:uid="{00000000-0005-0000-0000-0000A90E0000}"/>
    <cellStyle name="Normal 23 3" xfId="3756" xr:uid="{00000000-0005-0000-0000-0000AA0E0000}"/>
    <cellStyle name="Normal 23 4" xfId="3757" xr:uid="{00000000-0005-0000-0000-0000AB0E0000}"/>
    <cellStyle name="Normal 23 5" xfId="3758" xr:uid="{00000000-0005-0000-0000-0000AC0E0000}"/>
    <cellStyle name="Normal 23_DIMENSIONAMENTO-PMSB" xfId="3759" xr:uid="{00000000-0005-0000-0000-0000AD0E0000}"/>
    <cellStyle name="Normal 230" xfId="3760" xr:uid="{00000000-0005-0000-0000-0000AE0E0000}"/>
    <cellStyle name="Normal 230 2" xfId="3761" xr:uid="{00000000-0005-0000-0000-0000AF0E0000}"/>
    <cellStyle name="Normal 230 3" xfId="3762" xr:uid="{00000000-0005-0000-0000-0000B00E0000}"/>
    <cellStyle name="Normal 230 4" xfId="3763" xr:uid="{00000000-0005-0000-0000-0000B10E0000}"/>
    <cellStyle name="Normal 230 5" xfId="3764" xr:uid="{00000000-0005-0000-0000-0000B20E0000}"/>
    <cellStyle name="Normal 230_DIMENSIONAMENTO-PMSB" xfId="3765" xr:uid="{00000000-0005-0000-0000-0000B30E0000}"/>
    <cellStyle name="Normal 231" xfId="3766" xr:uid="{00000000-0005-0000-0000-0000B40E0000}"/>
    <cellStyle name="Normal 231 2" xfId="3767" xr:uid="{00000000-0005-0000-0000-0000B50E0000}"/>
    <cellStyle name="Normal 231 3" xfId="3768" xr:uid="{00000000-0005-0000-0000-0000B60E0000}"/>
    <cellStyle name="Normal 231 4" xfId="3769" xr:uid="{00000000-0005-0000-0000-0000B70E0000}"/>
    <cellStyle name="Normal 231 5" xfId="3770" xr:uid="{00000000-0005-0000-0000-0000B80E0000}"/>
    <cellStyle name="Normal 231_DIMENSIONAMENTO-PMSB" xfId="3771" xr:uid="{00000000-0005-0000-0000-0000B90E0000}"/>
    <cellStyle name="Normal 232" xfId="3772" xr:uid="{00000000-0005-0000-0000-0000BA0E0000}"/>
    <cellStyle name="Normal 232 2" xfId="3773" xr:uid="{00000000-0005-0000-0000-0000BB0E0000}"/>
    <cellStyle name="Normal 232 3" xfId="3774" xr:uid="{00000000-0005-0000-0000-0000BC0E0000}"/>
    <cellStyle name="Normal 232 4" xfId="3775" xr:uid="{00000000-0005-0000-0000-0000BD0E0000}"/>
    <cellStyle name="Normal 232 5" xfId="3776" xr:uid="{00000000-0005-0000-0000-0000BE0E0000}"/>
    <cellStyle name="Normal 233" xfId="3777" xr:uid="{00000000-0005-0000-0000-0000BF0E0000}"/>
    <cellStyle name="Normal 233 2" xfId="3778" xr:uid="{00000000-0005-0000-0000-0000C00E0000}"/>
    <cellStyle name="Normal 233 3" xfId="3779" xr:uid="{00000000-0005-0000-0000-0000C10E0000}"/>
    <cellStyle name="Normal 233 4" xfId="3780" xr:uid="{00000000-0005-0000-0000-0000C20E0000}"/>
    <cellStyle name="Normal 233 5" xfId="3781" xr:uid="{00000000-0005-0000-0000-0000C30E0000}"/>
    <cellStyle name="Normal 233_DIMENSIONAMENTO-PMSB" xfId="3782" xr:uid="{00000000-0005-0000-0000-0000C40E0000}"/>
    <cellStyle name="Normal 234" xfId="3783" xr:uid="{00000000-0005-0000-0000-0000C50E0000}"/>
    <cellStyle name="Normal 234 2" xfId="3784" xr:uid="{00000000-0005-0000-0000-0000C60E0000}"/>
    <cellStyle name="Normal 234 3" xfId="3785" xr:uid="{00000000-0005-0000-0000-0000C70E0000}"/>
    <cellStyle name="Normal 234 4" xfId="3786" xr:uid="{00000000-0005-0000-0000-0000C80E0000}"/>
    <cellStyle name="Normal 234 5" xfId="3787" xr:uid="{00000000-0005-0000-0000-0000C90E0000}"/>
    <cellStyle name="Normal 234_DIMENSIONAMENTO-PMSB" xfId="3788" xr:uid="{00000000-0005-0000-0000-0000CA0E0000}"/>
    <cellStyle name="Normal 235" xfId="3789" xr:uid="{00000000-0005-0000-0000-0000CB0E0000}"/>
    <cellStyle name="Normal 235 2" xfId="3790" xr:uid="{00000000-0005-0000-0000-0000CC0E0000}"/>
    <cellStyle name="Normal 235 3" xfId="3791" xr:uid="{00000000-0005-0000-0000-0000CD0E0000}"/>
    <cellStyle name="Normal 235 4" xfId="3792" xr:uid="{00000000-0005-0000-0000-0000CE0E0000}"/>
    <cellStyle name="Normal 235 5" xfId="3793" xr:uid="{00000000-0005-0000-0000-0000CF0E0000}"/>
    <cellStyle name="Normal 235_DIMENSIONAMENTO-PMSB" xfId="3794" xr:uid="{00000000-0005-0000-0000-0000D00E0000}"/>
    <cellStyle name="Normal 236" xfId="3795" xr:uid="{00000000-0005-0000-0000-0000D10E0000}"/>
    <cellStyle name="Normal 236 2" xfId="3796" xr:uid="{00000000-0005-0000-0000-0000D20E0000}"/>
    <cellStyle name="Normal 236 3" xfId="3797" xr:uid="{00000000-0005-0000-0000-0000D30E0000}"/>
    <cellStyle name="Normal 236 4" xfId="3798" xr:uid="{00000000-0005-0000-0000-0000D40E0000}"/>
    <cellStyle name="Normal 236 5" xfId="3799" xr:uid="{00000000-0005-0000-0000-0000D50E0000}"/>
    <cellStyle name="Normal 236_DIMENSIONAMENTO-PMSB" xfId="3800" xr:uid="{00000000-0005-0000-0000-0000D60E0000}"/>
    <cellStyle name="Normal 237" xfId="3801" xr:uid="{00000000-0005-0000-0000-0000D70E0000}"/>
    <cellStyle name="Normal 237 2" xfId="3802" xr:uid="{00000000-0005-0000-0000-0000D80E0000}"/>
    <cellStyle name="Normal 237 3" xfId="3803" xr:uid="{00000000-0005-0000-0000-0000D90E0000}"/>
    <cellStyle name="Normal 237 4" xfId="3804" xr:uid="{00000000-0005-0000-0000-0000DA0E0000}"/>
    <cellStyle name="Normal 237 5" xfId="3805" xr:uid="{00000000-0005-0000-0000-0000DB0E0000}"/>
    <cellStyle name="Normal 237_DIMENSIONAMENTO-PMSB" xfId="3806" xr:uid="{00000000-0005-0000-0000-0000DC0E0000}"/>
    <cellStyle name="Normal 238" xfId="3807" xr:uid="{00000000-0005-0000-0000-0000DD0E0000}"/>
    <cellStyle name="Normal 238 2" xfId="3808" xr:uid="{00000000-0005-0000-0000-0000DE0E0000}"/>
    <cellStyle name="Normal 238 3" xfId="3809" xr:uid="{00000000-0005-0000-0000-0000DF0E0000}"/>
    <cellStyle name="Normal 238 4" xfId="3810" xr:uid="{00000000-0005-0000-0000-0000E00E0000}"/>
    <cellStyle name="Normal 238 5" xfId="3811" xr:uid="{00000000-0005-0000-0000-0000E10E0000}"/>
    <cellStyle name="Normal 238_DIMENSIONAMENTO-PMSB" xfId="3812" xr:uid="{00000000-0005-0000-0000-0000E20E0000}"/>
    <cellStyle name="Normal 24" xfId="3813" xr:uid="{00000000-0005-0000-0000-0000E30E0000}"/>
    <cellStyle name="Normal 24 2" xfId="3814" xr:uid="{00000000-0005-0000-0000-0000E40E0000}"/>
    <cellStyle name="Normal 24 3" xfId="3815" xr:uid="{00000000-0005-0000-0000-0000E50E0000}"/>
    <cellStyle name="Normal 24 4" xfId="3816" xr:uid="{00000000-0005-0000-0000-0000E60E0000}"/>
    <cellStyle name="Normal 24 5" xfId="3817" xr:uid="{00000000-0005-0000-0000-0000E70E0000}"/>
    <cellStyle name="Normal 24_DIMENSIONAMENTO-PMSB" xfId="3818" xr:uid="{00000000-0005-0000-0000-0000E80E0000}"/>
    <cellStyle name="Normal 240" xfId="3819" xr:uid="{00000000-0005-0000-0000-0000E90E0000}"/>
    <cellStyle name="Normal 240 2" xfId="3820" xr:uid="{00000000-0005-0000-0000-0000EA0E0000}"/>
    <cellStyle name="Normal 240 3" xfId="3821" xr:uid="{00000000-0005-0000-0000-0000EB0E0000}"/>
    <cellStyle name="Normal 240 4" xfId="3822" xr:uid="{00000000-0005-0000-0000-0000EC0E0000}"/>
    <cellStyle name="Normal 240 5" xfId="3823" xr:uid="{00000000-0005-0000-0000-0000ED0E0000}"/>
    <cellStyle name="Normal 240_DIMENSIONAMENTO-PMSB" xfId="3824" xr:uid="{00000000-0005-0000-0000-0000EE0E0000}"/>
    <cellStyle name="Normal 241" xfId="3825" xr:uid="{00000000-0005-0000-0000-0000EF0E0000}"/>
    <cellStyle name="Normal 241 2" xfId="3826" xr:uid="{00000000-0005-0000-0000-0000F00E0000}"/>
    <cellStyle name="Normal 241 3" xfId="3827" xr:uid="{00000000-0005-0000-0000-0000F10E0000}"/>
    <cellStyle name="Normal 241 4" xfId="3828" xr:uid="{00000000-0005-0000-0000-0000F20E0000}"/>
    <cellStyle name="Normal 241 5" xfId="3829" xr:uid="{00000000-0005-0000-0000-0000F30E0000}"/>
    <cellStyle name="Normal 241_DIMENSIONAMENTO-PMSB" xfId="3830" xr:uid="{00000000-0005-0000-0000-0000F40E0000}"/>
    <cellStyle name="Normal 242" xfId="3831" xr:uid="{00000000-0005-0000-0000-0000F50E0000}"/>
    <cellStyle name="Normal 242 2" xfId="3832" xr:uid="{00000000-0005-0000-0000-0000F60E0000}"/>
    <cellStyle name="Normal 242 3" xfId="3833" xr:uid="{00000000-0005-0000-0000-0000F70E0000}"/>
    <cellStyle name="Normal 242 4" xfId="3834" xr:uid="{00000000-0005-0000-0000-0000F80E0000}"/>
    <cellStyle name="Normal 242 5" xfId="3835" xr:uid="{00000000-0005-0000-0000-0000F90E0000}"/>
    <cellStyle name="Normal 242_DIMENSIONAMENTO-PMSB" xfId="3836" xr:uid="{00000000-0005-0000-0000-0000FA0E0000}"/>
    <cellStyle name="Normal 243" xfId="3837" xr:uid="{00000000-0005-0000-0000-0000FB0E0000}"/>
    <cellStyle name="Normal 243 2" xfId="3838" xr:uid="{00000000-0005-0000-0000-0000FC0E0000}"/>
    <cellStyle name="Normal 243 3" xfId="3839" xr:uid="{00000000-0005-0000-0000-0000FD0E0000}"/>
    <cellStyle name="Normal 243 4" xfId="3840" xr:uid="{00000000-0005-0000-0000-0000FE0E0000}"/>
    <cellStyle name="Normal 243 5" xfId="3841" xr:uid="{00000000-0005-0000-0000-0000FF0E0000}"/>
    <cellStyle name="Normal 243_DIMENSIONAMENTO-PMSB" xfId="3842" xr:uid="{00000000-0005-0000-0000-0000000F0000}"/>
    <cellStyle name="Normal 244" xfId="3843" xr:uid="{00000000-0005-0000-0000-0000010F0000}"/>
    <cellStyle name="Normal 244 2" xfId="3844" xr:uid="{00000000-0005-0000-0000-0000020F0000}"/>
    <cellStyle name="Normal 244 3" xfId="3845" xr:uid="{00000000-0005-0000-0000-0000030F0000}"/>
    <cellStyle name="Normal 244 4" xfId="3846" xr:uid="{00000000-0005-0000-0000-0000040F0000}"/>
    <cellStyle name="Normal 244 5" xfId="3847" xr:uid="{00000000-0005-0000-0000-0000050F0000}"/>
    <cellStyle name="Normal 244_DIMENSIONAMENTO-PMSB" xfId="3848" xr:uid="{00000000-0005-0000-0000-0000060F0000}"/>
    <cellStyle name="Normal 245" xfId="3849" xr:uid="{00000000-0005-0000-0000-0000070F0000}"/>
    <cellStyle name="Normal 245 2" xfId="3850" xr:uid="{00000000-0005-0000-0000-0000080F0000}"/>
    <cellStyle name="Normal 245 3" xfId="3851" xr:uid="{00000000-0005-0000-0000-0000090F0000}"/>
    <cellStyle name="Normal 245 4" xfId="3852" xr:uid="{00000000-0005-0000-0000-00000A0F0000}"/>
    <cellStyle name="Normal 245 5" xfId="3853" xr:uid="{00000000-0005-0000-0000-00000B0F0000}"/>
    <cellStyle name="Normal 245_DIMENSIONAMENTO-PMSB" xfId="3854" xr:uid="{00000000-0005-0000-0000-00000C0F0000}"/>
    <cellStyle name="Normal 246" xfId="3855" xr:uid="{00000000-0005-0000-0000-00000D0F0000}"/>
    <cellStyle name="Normal 246 2" xfId="3856" xr:uid="{00000000-0005-0000-0000-00000E0F0000}"/>
    <cellStyle name="Normal 246 3" xfId="3857" xr:uid="{00000000-0005-0000-0000-00000F0F0000}"/>
    <cellStyle name="Normal 246 4" xfId="3858" xr:uid="{00000000-0005-0000-0000-0000100F0000}"/>
    <cellStyle name="Normal 246 5" xfId="3859" xr:uid="{00000000-0005-0000-0000-0000110F0000}"/>
    <cellStyle name="Normal 246_DIMENSIONAMENTO-PMSB" xfId="3860" xr:uid="{00000000-0005-0000-0000-0000120F0000}"/>
    <cellStyle name="Normal 247" xfId="3861" xr:uid="{00000000-0005-0000-0000-0000130F0000}"/>
    <cellStyle name="Normal 247 2" xfId="3862" xr:uid="{00000000-0005-0000-0000-0000140F0000}"/>
    <cellStyle name="Normal 247 3" xfId="3863" xr:uid="{00000000-0005-0000-0000-0000150F0000}"/>
    <cellStyle name="Normal 247 4" xfId="3864" xr:uid="{00000000-0005-0000-0000-0000160F0000}"/>
    <cellStyle name="Normal 247 5" xfId="3865" xr:uid="{00000000-0005-0000-0000-0000170F0000}"/>
    <cellStyle name="Normal 247_DIMENSIONAMENTO-PMSB" xfId="3866" xr:uid="{00000000-0005-0000-0000-0000180F0000}"/>
    <cellStyle name="Normal 248" xfId="3867" xr:uid="{00000000-0005-0000-0000-0000190F0000}"/>
    <cellStyle name="Normal 248 2" xfId="3868" xr:uid="{00000000-0005-0000-0000-00001A0F0000}"/>
    <cellStyle name="Normal 248 3" xfId="3869" xr:uid="{00000000-0005-0000-0000-00001B0F0000}"/>
    <cellStyle name="Normal 248 4" xfId="3870" xr:uid="{00000000-0005-0000-0000-00001C0F0000}"/>
    <cellStyle name="Normal 248 5" xfId="3871" xr:uid="{00000000-0005-0000-0000-00001D0F0000}"/>
    <cellStyle name="Normal 248_DIMENSIONAMENTO-PMSB" xfId="3872" xr:uid="{00000000-0005-0000-0000-00001E0F0000}"/>
    <cellStyle name="Normal 25" xfId="3873" xr:uid="{00000000-0005-0000-0000-00001F0F0000}"/>
    <cellStyle name="Normal 25 2" xfId="3874" xr:uid="{00000000-0005-0000-0000-0000200F0000}"/>
    <cellStyle name="Normal 25 3" xfId="3875" xr:uid="{00000000-0005-0000-0000-0000210F0000}"/>
    <cellStyle name="Normal 25 4" xfId="3876" xr:uid="{00000000-0005-0000-0000-0000220F0000}"/>
    <cellStyle name="Normal 25 5" xfId="3877" xr:uid="{00000000-0005-0000-0000-0000230F0000}"/>
    <cellStyle name="Normal 25_DIMENSIONAMENTO-PMSB" xfId="3878" xr:uid="{00000000-0005-0000-0000-0000240F0000}"/>
    <cellStyle name="Normal 26" xfId="3879" xr:uid="{00000000-0005-0000-0000-0000250F0000}"/>
    <cellStyle name="Normal 26 2" xfId="3880" xr:uid="{00000000-0005-0000-0000-0000260F0000}"/>
    <cellStyle name="Normal 26 2 2" xfId="3881" xr:uid="{00000000-0005-0000-0000-0000270F0000}"/>
    <cellStyle name="Normal 26 3" xfId="3882" xr:uid="{00000000-0005-0000-0000-0000280F0000}"/>
    <cellStyle name="Normal 26 4" xfId="3883" xr:uid="{00000000-0005-0000-0000-0000290F0000}"/>
    <cellStyle name="Normal 26 5" xfId="3884" xr:uid="{00000000-0005-0000-0000-00002A0F0000}"/>
    <cellStyle name="Normal 26_DIMENSIONAMENTO-PMSB" xfId="3885" xr:uid="{00000000-0005-0000-0000-00002B0F0000}"/>
    <cellStyle name="Normal 27" xfId="3886" xr:uid="{00000000-0005-0000-0000-00002C0F0000}"/>
    <cellStyle name="Normal 27 2" xfId="3887" xr:uid="{00000000-0005-0000-0000-00002D0F0000}"/>
    <cellStyle name="Normal 27 3" xfId="3888" xr:uid="{00000000-0005-0000-0000-00002E0F0000}"/>
    <cellStyle name="Normal 27 4" xfId="3889" xr:uid="{00000000-0005-0000-0000-00002F0F0000}"/>
    <cellStyle name="Normal 27 5" xfId="3890" xr:uid="{00000000-0005-0000-0000-0000300F0000}"/>
    <cellStyle name="Normal 27_DIMENSIONAMENTO-PMSB" xfId="3891" xr:uid="{00000000-0005-0000-0000-0000310F0000}"/>
    <cellStyle name="Normal 28" xfId="3892" xr:uid="{00000000-0005-0000-0000-0000320F0000}"/>
    <cellStyle name="Normal 28 2" xfId="3893" xr:uid="{00000000-0005-0000-0000-0000330F0000}"/>
    <cellStyle name="Normal 28 2 2" xfId="3894" xr:uid="{00000000-0005-0000-0000-0000340F0000}"/>
    <cellStyle name="Normal 28 3" xfId="3895" xr:uid="{00000000-0005-0000-0000-0000350F0000}"/>
    <cellStyle name="Normal 28 4" xfId="3896" xr:uid="{00000000-0005-0000-0000-0000360F0000}"/>
    <cellStyle name="Normal 28 5" xfId="3897" xr:uid="{00000000-0005-0000-0000-0000370F0000}"/>
    <cellStyle name="Normal 28_DIMENSIONAMENTO-PMSB" xfId="3898" xr:uid="{00000000-0005-0000-0000-0000380F0000}"/>
    <cellStyle name="Normal 29" xfId="3899" xr:uid="{00000000-0005-0000-0000-0000390F0000}"/>
    <cellStyle name="Normal 29 2" xfId="3900" xr:uid="{00000000-0005-0000-0000-00003A0F0000}"/>
    <cellStyle name="Normal 29 3" xfId="3901" xr:uid="{00000000-0005-0000-0000-00003B0F0000}"/>
    <cellStyle name="Normal 29 4" xfId="3902" xr:uid="{00000000-0005-0000-0000-00003C0F0000}"/>
    <cellStyle name="Normal 29 5" xfId="3903" xr:uid="{00000000-0005-0000-0000-00003D0F0000}"/>
    <cellStyle name="Normal 29_DIMENSIONAMENTO-PMSB" xfId="3904" xr:uid="{00000000-0005-0000-0000-00003E0F0000}"/>
    <cellStyle name="Normal 3" xfId="3905" xr:uid="{00000000-0005-0000-0000-00003F0F0000}"/>
    <cellStyle name="Normal 3 10" xfId="3906" xr:uid="{00000000-0005-0000-0000-0000400F0000}"/>
    <cellStyle name="Normal 3 11" xfId="3907" xr:uid="{00000000-0005-0000-0000-0000410F0000}"/>
    <cellStyle name="Normal 3 12" xfId="3908" xr:uid="{00000000-0005-0000-0000-0000420F0000}"/>
    <cellStyle name="Normal 3 13" xfId="3909" xr:uid="{00000000-0005-0000-0000-0000430F0000}"/>
    <cellStyle name="Normal 3 2" xfId="3910" xr:uid="{00000000-0005-0000-0000-0000440F0000}"/>
    <cellStyle name="Normal 3 2 2" xfId="3911" xr:uid="{00000000-0005-0000-0000-0000450F0000}"/>
    <cellStyle name="Normal 3 2 3" xfId="3912" xr:uid="{00000000-0005-0000-0000-0000460F0000}"/>
    <cellStyle name="Normal 3 2 4" xfId="3913" xr:uid="{00000000-0005-0000-0000-0000470F0000}"/>
    <cellStyle name="Normal 3 2 5" xfId="3914" xr:uid="{00000000-0005-0000-0000-0000480F0000}"/>
    <cellStyle name="Normal 3 2 6" xfId="3915" xr:uid="{00000000-0005-0000-0000-0000490F0000}"/>
    <cellStyle name="Normal 3 3" xfId="3916" xr:uid="{00000000-0005-0000-0000-00004A0F0000}"/>
    <cellStyle name="Normal 3 3 2" xfId="3917" xr:uid="{00000000-0005-0000-0000-00004B0F0000}"/>
    <cellStyle name="Normal 3 3 3" xfId="3918" xr:uid="{00000000-0005-0000-0000-00004C0F0000}"/>
    <cellStyle name="Normal 3 3 4" xfId="3919" xr:uid="{00000000-0005-0000-0000-00004D0F0000}"/>
    <cellStyle name="Normal 3 3 5" xfId="3920" xr:uid="{00000000-0005-0000-0000-00004E0F0000}"/>
    <cellStyle name="Normal 3 3_DIMENSIONAMENTO-PMSB" xfId="3921" xr:uid="{00000000-0005-0000-0000-00004F0F0000}"/>
    <cellStyle name="Normal 3 4" xfId="3922" xr:uid="{00000000-0005-0000-0000-0000500F0000}"/>
    <cellStyle name="Normal 3 4 2" xfId="3923" xr:uid="{00000000-0005-0000-0000-0000510F0000}"/>
    <cellStyle name="Normal 3 4 3" xfId="3924" xr:uid="{00000000-0005-0000-0000-0000520F0000}"/>
    <cellStyle name="Normal 3 4 4" xfId="3925" xr:uid="{00000000-0005-0000-0000-0000530F0000}"/>
    <cellStyle name="Normal 3 4 5" xfId="3926" xr:uid="{00000000-0005-0000-0000-0000540F0000}"/>
    <cellStyle name="Normal 3 4_DIMENSIONAMENTO-PMSB" xfId="3927" xr:uid="{00000000-0005-0000-0000-0000550F0000}"/>
    <cellStyle name="Normal 3 5" xfId="3928" xr:uid="{00000000-0005-0000-0000-0000560F0000}"/>
    <cellStyle name="Normal 3 5 2" xfId="3929" xr:uid="{00000000-0005-0000-0000-0000570F0000}"/>
    <cellStyle name="Normal 3 5 3" xfId="3930" xr:uid="{00000000-0005-0000-0000-0000580F0000}"/>
    <cellStyle name="Normal 3 5 4" xfId="3931" xr:uid="{00000000-0005-0000-0000-0000590F0000}"/>
    <cellStyle name="Normal 3 5 5" xfId="3932" xr:uid="{00000000-0005-0000-0000-00005A0F0000}"/>
    <cellStyle name="Normal 3 5_DIMENSIONAMENTO-PMSB" xfId="3933" xr:uid="{00000000-0005-0000-0000-00005B0F0000}"/>
    <cellStyle name="Normal 3 6" xfId="3934" xr:uid="{00000000-0005-0000-0000-00005C0F0000}"/>
    <cellStyle name="Normal 3 6 2" xfId="3935" xr:uid="{00000000-0005-0000-0000-00005D0F0000}"/>
    <cellStyle name="Normal 3 6 3" xfId="3936" xr:uid="{00000000-0005-0000-0000-00005E0F0000}"/>
    <cellStyle name="Normal 3 6 4" xfId="3937" xr:uid="{00000000-0005-0000-0000-00005F0F0000}"/>
    <cellStyle name="Normal 3 6 5" xfId="3938" xr:uid="{00000000-0005-0000-0000-0000600F0000}"/>
    <cellStyle name="Normal 3 6_DIMENSIONAMENTO-PMSB" xfId="3939" xr:uid="{00000000-0005-0000-0000-0000610F0000}"/>
    <cellStyle name="Normal 3 7" xfId="3940" xr:uid="{00000000-0005-0000-0000-0000620F0000}"/>
    <cellStyle name="Normal 3 7 2" xfId="3941" xr:uid="{00000000-0005-0000-0000-0000630F0000}"/>
    <cellStyle name="Normal 3 7 3" xfId="3942" xr:uid="{00000000-0005-0000-0000-0000640F0000}"/>
    <cellStyle name="Normal 3 7 4" xfId="3943" xr:uid="{00000000-0005-0000-0000-0000650F0000}"/>
    <cellStyle name="Normal 3 7 5" xfId="3944" xr:uid="{00000000-0005-0000-0000-0000660F0000}"/>
    <cellStyle name="Normal 3 7_DIMENSIONAMENTO-PMSB" xfId="3945" xr:uid="{00000000-0005-0000-0000-0000670F0000}"/>
    <cellStyle name="Normal 3 8" xfId="3946" xr:uid="{00000000-0005-0000-0000-0000680F0000}"/>
    <cellStyle name="Normal 3 8 2" xfId="3947" xr:uid="{00000000-0005-0000-0000-0000690F0000}"/>
    <cellStyle name="Normal 3 8 3" xfId="3948" xr:uid="{00000000-0005-0000-0000-00006A0F0000}"/>
    <cellStyle name="Normal 3 8 4" xfId="3949" xr:uid="{00000000-0005-0000-0000-00006B0F0000}"/>
    <cellStyle name="Normal 3 8 5" xfId="3950" xr:uid="{00000000-0005-0000-0000-00006C0F0000}"/>
    <cellStyle name="Normal 3 9" xfId="3951" xr:uid="{00000000-0005-0000-0000-00006D0F0000}"/>
    <cellStyle name="Normal 3_Ariquemes" xfId="3952" xr:uid="{00000000-0005-0000-0000-00006E0F0000}"/>
    <cellStyle name="Normal 30" xfId="3953" xr:uid="{00000000-0005-0000-0000-00006F0F0000}"/>
    <cellStyle name="Normal 30 2" xfId="3954" xr:uid="{00000000-0005-0000-0000-0000700F0000}"/>
    <cellStyle name="Normal 30 3" xfId="3955" xr:uid="{00000000-0005-0000-0000-0000710F0000}"/>
    <cellStyle name="Normal 30 4" xfId="3956" xr:uid="{00000000-0005-0000-0000-0000720F0000}"/>
    <cellStyle name="Normal 30 5" xfId="3957" xr:uid="{00000000-0005-0000-0000-0000730F0000}"/>
    <cellStyle name="Normal 30_DIMENSIONAMENTO-PMSB" xfId="3958" xr:uid="{00000000-0005-0000-0000-0000740F0000}"/>
    <cellStyle name="Normal 31" xfId="3959" xr:uid="{00000000-0005-0000-0000-0000750F0000}"/>
    <cellStyle name="Normal 31 2" xfId="3960" xr:uid="{00000000-0005-0000-0000-0000760F0000}"/>
    <cellStyle name="Normal 31 3" xfId="3961" xr:uid="{00000000-0005-0000-0000-0000770F0000}"/>
    <cellStyle name="Normal 31 4" xfId="3962" xr:uid="{00000000-0005-0000-0000-0000780F0000}"/>
    <cellStyle name="Normal 31 5" xfId="3963" xr:uid="{00000000-0005-0000-0000-0000790F0000}"/>
    <cellStyle name="Normal 31_DIMENSIONAMENTO-PMSB" xfId="3964" xr:uid="{00000000-0005-0000-0000-00007A0F0000}"/>
    <cellStyle name="Normal 32" xfId="3965" xr:uid="{00000000-0005-0000-0000-00007B0F0000}"/>
    <cellStyle name="Normal 32 2" xfId="3966" xr:uid="{00000000-0005-0000-0000-00007C0F0000}"/>
    <cellStyle name="Normal 32 3" xfId="3967" xr:uid="{00000000-0005-0000-0000-00007D0F0000}"/>
    <cellStyle name="Normal 32 4" xfId="3968" xr:uid="{00000000-0005-0000-0000-00007E0F0000}"/>
    <cellStyle name="Normal 32 5" xfId="3969" xr:uid="{00000000-0005-0000-0000-00007F0F0000}"/>
    <cellStyle name="Normal 32_DIMENSIONAMENTO-PMSB" xfId="3970" xr:uid="{00000000-0005-0000-0000-0000800F0000}"/>
    <cellStyle name="Normal 33" xfId="3971" xr:uid="{00000000-0005-0000-0000-0000810F0000}"/>
    <cellStyle name="Normal 33 2" xfId="3972" xr:uid="{00000000-0005-0000-0000-0000820F0000}"/>
    <cellStyle name="Normal 33 3" xfId="3973" xr:uid="{00000000-0005-0000-0000-0000830F0000}"/>
    <cellStyle name="Normal 33 4" xfId="3974" xr:uid="{00000000-0005-0000-0000-0000840F0000}"/>
    <cellStyle name="Normal 33 5" xfId="3975" xr:uid="{00000000-0005-0000-0000-0000850F0000}"/>
    <cellStyle name="Normal 33_DIMENSIONAMENTO-PMSB" xfId="3976" xr:uid="{00000000-0005-0000-0000-0000860F0000}"/>
    <cellStyle name="Normal 34" xfId="3977" xr:uid="{00000000-0005-0000-0000-0000870F0000}"/>
    <cellStyle name="Normal 34 2" xfId="3978" xr:uid="{00000000-0005-0000-0000-0000880F0000}"/>
    <cellStyle name="Normal 34 3" xfId="3979" xr:uid="{00000000-0005-0000-0000-0000890F0000}"/>
    <cellStyle name="Normal 34 4" xfId="3980" xr:uid="{00000000-0005-0000-0000-00008A0F0000}"/>
    <cellStyle name="Normal 34 5" xfId="3981" xr:uid="{00000000-0005-0000-0000-00008B0F0000}"/>
    <cellStyle name="Normal 34_DIMENSIONAMENTO-PMSB" xfId="3982" xr:uid="{00000000-0005-0000-0000-00008C0F0000}"/>
    <cellStyle name="Normal 35" xfId="3983" xr:uid="{00000000-0005-0000-0000-00008D0F0000}"/>
    <cellStyle name="Normal 35 2" xfId="3984" xr:uid="{00000000-0005-0000-0000-00008E0F0000}"/>
    <cellStyle name="Normal 35 3" xfId="3985" xr:uid="{00000000-0005-0000-0000-00008F0F0000}"/>
    <cellStyle name="Normal 35 4" xfId="3986" xr:uid="{00000000-0005-0000-0000-0000900F0000}"/>
    <cellStyle name="Normal 35 5" xfId="3987" xr:uid="{00000000-0005-0000-0000-0000910F0000}"/>
    <cellStyle name="Normal 35_DIMENSIONAMENTO-PMSB" xfId="3988" xr:uid="{00000000-0005-0000-0000-0000920F0000}"/>
    <cellStyle name="Normal 36" xfId="3989" xr:uid="{00000000-0005-0000-0000-0000930F0000}"/>
    <cellStyle name="Normal 36 2" xfId="3990" xr:uid="{00000000-0005-0000-0000-0000940F0000}"/>
    <cellStyle name="Normal 36 3" xfId="3991" xr:uid="{00000000-0005-0000-0000-0000950F0000}"/>
    <cellStyle name="Normal 36 4" xfId="3992" xr:uid="{00000000-0005-0000-0000-0000960F0000}"/>
    <cellStyle name="Normal 36 5" xfId="3993" xr:uid="{00000000-0005-0000-0000-0000970F0000}"/>
    <cellStyle name="Normal 36_DIMENSIONAMENTO-PMSB" xfId="3994" xr:uid="{00000000-0005-0000-0000-0000980F0000}"/>
    <cellStyle name="Normal 37" xfId="3995" xr:uid="{00000000-0005-0000-0000-0000990F0000}"/>
    <cellStyle name="Normal 37 2" xfId="3996" xr:uid="{00000000-0005-0000-0000-00009A0F0000}"/>
    <cellStyle name="Normal 37 3" xfId="3997" xr:uid="{00000000-0005-0000-0000-00009B0F0000}"/>
    <cellStyle name="Normal 37 4" xfId="3998" xr:uid="{00000000-0005-0000-0000-00009C0F0000}"/>
    <cellStyle name="Normal 37 5" xfId="3999" xr:uid="{00000000-0005-0000-0000-00009D0F0000}"/>
    <cellStyle name="Normal 37_DIMENSIONAMENTO-PMSB" xfId="4000" xr:uid="{00000000-0005-0000-0000-00009E0F0000}"/>
    <cellStyle name="Normal 38" xfId="4001" xr:uid="{00000000-0005-0000-0000-00009F0F0000}"/>
    <cellStyle name="Normal 38 2" xfId="4002" xr:uid="{00000000-0005-0000-0000-0000A00F0000}"/>
    <cellStyle name="Normal 38 3" xfId="4003" xr:uid="{00000000-0005-0000-0000-0000A10F0000}"/>
    <cellStyle name="Normal 38 4" xfId="4004" xr:uid="{00000000-0005-0000-0000-0000A20F0000}"/>
    <cellStyle name="Normal 38 5" xfId="4005" xr:uid="{00000000-0005-0000-0000-0000A30F0000}"/>
    <cellStyle name="Normal 38_DIMENSIONAMENTO-PMSB" xfId="4006" xr:uid="{00000000-0005-0000-0000-0000A40F0000}"/>
    <cellStyle name="Normal 39" xfId="4007" xr:uid="{00000000-0005-0000-0000-0000A50F0000}"/>
    <cellStyle name="Normal 39 2" xfId="4008" xr:uid="{00000000-0005-0000-0000-0000A60F0000}"/>
    <cellStyle name="Normal 39 3" xfId="4009" xr:uid="{00000000-0005-0000-0000-0000A70F0000}"/>
    <cellStyle name="Normal 39 4" xfId="4010" xr:uid="{00000000-0005-0000-0000-0000A80F0000}"/>
    <cellStyle name="Normal 39 5" xfId="4011" xr:uid="{00000000-0005-0000-0000-0000A90F0000}"/>
    <cellStyle name="Normal 39_DIMENSIONAMENTO-PMSB" xfId="4012" xr:uid="{00000000-0005-0000-0000-0000AA0F0000}"/>
    <cellStyle name="Normal 4" xfId="4013" xr:uid="{00000000-0005-0000-0000-0000AB0F0000}"/>
    <cellStyle name="Normal 4 10" xfId="4014" xr:uid="{00000000-0005-0000-0000-0000AC0F0000}"/>
    <cellStyle name="Normal 4 11" xfId="4015" xr:uid="{00000000-0005-0000-0000-0000AD0F0000}"/>
    <cellStyle name="Normal 4 12" xfId="4016" xr:uid="{00000000-0005-0000-0000-0000AE0F0000}"/>
    <cellStyle name="Normal 4 2" xfId="4017" xr:uid="{00000000-0005-0000-0000-0000AF0F0000}"/>
    <cellStyle name="Normal 4 2 2" xfId="4018" xr:uid="{00000000-0005-0000-0000-0000B00F0000}"/>
    <cellStyle name="Normal 4 2 3" xfId="4019" xr:uid="{00000000-0005-0000-0000-0000B10F0000}"/>
    <cellStyle name="Normal 4 2 4" xfId="4020" xr:uid="{00000000-0005-0000-0000-0000B20F0000}"/>
    <cellStyle name="Normal 4 2 5" xfId="4021" xr:uid="{00000000-0005-0000-0000-0000B30F0000}"/>
    <cellStyle name="Normal 4 3" xfId="4022" xr:uid="{00000000-0005-0000-0000-0000B40F0000}"/>
    <cellStyle name="Normal 4 3 2" xfId="4023" xr:uid="{00000000-0005-0000-0000-0000B50F0000}"/>
    <cellStyle name="Normal 4 3 3" xfId="4024" xr:uid="{00000000-0005-0000-0000-0000B60F0000}"/>
    <cellStyle name="Normal 4 3 4" xfId="4025" xr:uid="{00000000-0005-0000-0000-0000B70F0000}"/>
    <cellStyle name="Normal 4 3 5" xfId="4026" xr:uid="{00000000-0005-0000-0000-0000B80F0000}"/>
    <cellStyle name="Normal 4 4" xfId="4027" xr:uid="{00000000-0005-0000-0000-0000B90F0000}"/>
    <cellStyle name="Normal 4 4 2" xfId="4028" xr:uid="{00000000-0005-0000-0000-0000BA0F0000}"/>
    <cellStyle name="Normal 4 4 3" xfId="4029" xr:uid="{00000000-0005-0000-0000-0000BB0F0000}"/>
    <cellStyle name="Normal 4 4 4" xfId="4030" xr:uid="{00000000-0005-0000-0000-0000BC0F0000}"/>
    <cellStyle name="Normal 4 4 5" xfId="4031" xr:uid="{00000000-0005-0000-0000-0000BD0F0000}"/>
    <cellStyle name="Normal 4 5" xfId="4032" xr:uid="{00000000-0005-0000-0000-0000BE0F0000}"/>
    <cellStyle name="Normal 4 5 2" xfId="4033" xr:uid="{00000000-0005-0000-0000-0000BF0F0000}"/>
    <cellStyle name="Normal 4 5 3" xfId="4034" xr:uid="{00000000-0005-0000-0000-0000C00F0000}"/>
    <cellStyle name="Normal 4 5 4" xfId="4035" xr:uid="{00000000-0005-0000-0000-0000C10F0000}"/>
    <cellStyle name="Normal 4 5 5" xfId="4036" xr:uid="{00000000-0005-0000-0000-0000C20F0000}"/>
    <cellStyle name="Normal 4 5_DIMENSIONAMENTO-PMSB" xfId="4037" xr:uid="{00000000-0005-0000-0000-0000C30F0000}"/>
    <cellStyle name="Normal 4 6" xfId="4038" xr:uid="{00000000-0005-0000-0000-0000C40F0000}"/>
    <cellStyle name="Normal 4 6 2" xfId="4039" xr:uid="{00000000-0005-0000-0000-0000C50F0000}"/>
    <cellStyle name="Normal 4 6 3" xfId="4040" xr:uid="{00000000-0005-0000-0000-0000C60F0000}"/>
    <cellStyle name="Normal 4 6 4" xfId="4041" xr:uid="{00000000-0005-0000-0000-0000C70F0000}"/>
    <cellStyle name="Normal 4 6 5" xfId="4042" xr:uid="{00000000-0005-0000-0000-0000C80F0000}"/>
    <cellStyle name="Normal 4 6_DIMENSIONAMENTO-PMSB" xfId="4043" xr:uid="{00000000-0005-0000-0000-0000C90F0000}"/>
    <cellStyle name="Normal 4 7" xfId="4044" xr:uid="{00000000-0005-0000-0000-0000CA0F0000}"/>
    <cellStyle name="Normal 4 7 2" xfId="4045" xr:uid="{00000000-0005-0000-0000-0000CB0F0000}"/>
    <cellStyle name="Normal 4 7 3" xfId="4046" xr:uid="{00000000-0005-0000-0000-0000CC0F0000}"/>
    <cellStyle name="Normal 4 7 4" xfId="4047" xr:uid="{00000000-0005-0000-0000-0000CD0F0000}"/>
    <cellStyle name="Normal 4 7 5" xfId="4048" xr:uid="{00000000-0005-0000-0000-0000CE0F0000}"/>
    <cellStyle name="Normal 4 7_DIMENSIONAMENTO-PMSB" xfId="4049" xr:uid="{00000000-0005-0000-0000-0000CF0F0000}"/>
    <cellStyle name="Normal 4 8" xfId="4050" xr:uid="{00000000-0005-0000-0000-0000D00F0000}"/>
    <cellStyle name="Normal 4 9" xfId="4051" xr:uid="{00000000-0005-0000-0000-0000D10F0000}"/>
    <cellStyle name="Normal 4_Ariquemes" xfId="4052" xr:uid="{00000000-0005-0000-0000-0000D20F0000}"/>
    <cellStyle name="Normal 40" xfId="4053" xr:uid="{00000000-0005-0000-0000-0000D30F0000}"/>
    <cellStyle name="Normal 40 2" xfId="4054" xr:uid="{00000000-0005-0000-0000-0000D40F0000}"/>
    <cellStyle name="Normal 40 3" xfId="4055" xr:uid="{00000000-0005-0000-0000-0000D50F0000}"/>
    <cellStyle name="Normal 40 4" xfId="4056" xr:uid="{00000000-0005-0000-0000-0000D60F0000}"/>
    <cellStyle name="Normal 40 5" xfId="4057" xr:uid="{00000000-0005-0000-0000-0000D70F0000}"/>
    <cellStyle name="Normal 40_DIMENSIONAMENTO-PMSB" xfId="4058" xr:uid="{00000000-0005-0000-0000-0000D80F0000}"/>
    <cellStyle name="Normal 41" xfId="4059" xr:uid="{00000000-0005-0000-0000-0000D90F0000}"/>
    <cellStyle name="Normal 41 2" xfId="4060" xr:uid="{00000000-0005-0000-0000-0000DA0F0000}"/>
    <cellStyle name="Normal 41 2 2" xfId="4061" xr:uid="{00000000-0005-0000-0000-0000DB0F0000}"/>
    <cellStyle name="Normal 41 2 2 2" xfId="4062" xr:uid="{00000000-0005-0000-0000-0000DC0F0000}"/>
    <cellStyle name="Normal 41 3" xfId="4063" xr:uid="{00000000-0005-0000-0000-0000DD0F0000}"/>
    <cellStyle name="Normal 41 4" xfId="4064" xr:uid="{00000000-0005-0000-0000-0000DE0F0000}"/>
    <cellStyle name="Normal 41 5" xfId="4065" xr:uid="{00000000-0005-0000-0000-0000DF0F0000}"/>
    <cellStyle name="Normal 41_DIMENSIONAMENTO-PMSB" xfId="4066" xr:uid="{00000000-0005-0000-0000-0000E00F0000}"/>
    <cellStyle name="Normal 42" xfId="4067" xr:uid="{00000000-0005-0000-0000-0000E10F0000}"/>
    <cellStyle name="Normal 42 2" xfId="4068" xr:uid="{00000000-0005-0000-0000-0000E20F0000}"/>
    <cellStyle name="Normal 42 3" xfId="4069" xr:uid="{00000000-0005-0000-0000-0000E30F0000}"/>
    <cellStyle name="Normal 42 4" xfId="4070" xr:uid="{00000000-0005-0000-0000-0000E40F0000}"/>
    <cellStyle name="Normal 42 5" xfId="4071" xr:uid="{00000000-0005-0000-0000-0000E50F0000}"/>
    <cellStyle name="Normal 42_DIMENSIONAMENTO-PMSB" xfId="4072" xr:uid="{00000000-0005-0000-0000-0000E60F0000}"/>
    <cellStyle name="Normal 43" xfId="4073" xr:uid="{00000000-0005-0000-0000-0000E70F0000}"/>
    <cellStyle name="Normal 43 2" xfId="4074" xr:uid="{00000000-0005-0000-0000-0000E80F0000}"/>
    <cellStyle name="Normal 43 3" xfId="4075" xr:uid="{00000000-0005-0000-0000-0000E90F0000}"/>
    <cellStyle name="Normal 43 4" xfId="4076" xr:uid="{00000000-0005-0000-0000-0000EA0F0000}"/>
    <cellStyle name="Normal 43 5" xfId="4077" xr:uid="{00000000-0005-0000-0000-0000EB0F0000}"/>
    <cellStyle name="Normal 44" xfId="4078" xr:uid="{00000000-0005-0000-0000-0000EC0F0000}"/>
    <cellStyle name="Normal 44 2" xfId="4079" xr:uid="{00000000-0005-0000-0000-0000ED0F0000}"/>
    <cellStyle name="Normal 44 3" xfId="4080" xr:uid="{00000000-0005-0000-0000-0000EE0F0000}"/>
    <cellStyle name="Normal 44 4" xfId="4081" xr:uid="{00000000-0005-0000-0000-0000EF0F0000}"/>
    <cellStyle name="Normal 44 5" xfId="4082" xr:uid="{00000000-0005-0000-0000-0000F00F0000}"/>
    <cellStyle name="Normal 44_DIMENSIONAMENTO-PMSB" xfId="4083" xr:uid="{00000000-0005-0000-0000-0000F10F0000}"/>
    <cellStyle name="Normal 45" xfId="4084" xr:uid="{00000000-0005-0000-0000-0000F20F0000}"/>
    <cellStyle name="Normal 45 2" xfId="4085" xr:uid="{00000000-0005-0000-0000-0000F30F0000}"/>
    <cellStyle name="Normal 45 3" xfId="4086" xr:uid="{00000000-0005-0000-0000-0000F40F0000}"/>
    <cellStyle name="Normal 45 4" xfId="4087" xr:uid="{00000000-0005-0000-0000-0000F50F0000}"/>
    <cellStyle name="Normal 45 5" xfId="4088" xr:uid="{00000000-0005-0000-0000-0000F60F0000}"/>
    <cellStyle name="Normal 45_DIMENSIONAMENTO-PMSB" xfId="4089" xr:uid="{00000000-0005-0000-0000-0000F70F0000}"/>
    <cellStyle name="Normal 46" xfId="4090" xr:uid="{00000000-0005-0000-0000-0000F80F0000}"/>
    <cellStyle name="Normal 46 2" xfId="4091" xr:uid="{00000000-0005-0000-0000-0000F90F0000}"/>
    <cellStyle name="Normal 46 3" xfId="4092" xr:uid="{00000000-0005-0000-0000-0000FA0F0000}"/>
    <cellStyle name="Normal 46 4" xfId="4093" xr:uid="{00000000-0005-0000-0000-0000FB0F0000}"/>
    <cellStyle name="Normal 46 5" xfId="4094" xr:uid="{00000000-0005-0000-0000-0000FC0F0000}"/>
    <cellStyle name="Normal 46_DIMENSIONAMENTO-PMSB" xfId="4095" xr:uid="{00000000-0005-0000-0000-0000FD0F0000}"/>
    <cellStyle name="Normal 47" xfId="4096" xr:uid="{00000000-0005-0000-0000-0000FE0F0000}"/>
    <cellStyle name="Normal 47 2" xfId="4097" xr:uid="{00000000-0005-0000-0000-0000FF0F0000}"/>
    <cellStyle name="Normal 47 3" xfId="4098" xr:uid="{00000000-0005-0000-0000-000000100000}"/>
    <cellStyle name="Normal 47 4" xfId="4099" xr:uid="{00000000-0005-0000-0000-000001100000}"/>
    <cellStyle name="Normal 47 5" xfId="4100" xr:uid="{00000000-0005-0000-0000-000002100000}"/>
    <cellStyle name="Normal 47_DIMENSIONAMENTO-PMSB" xfId="4101" xr:uid="{00000000-0005-0000-0000-000003100000}"/>
    <cellStyle name="Normal 48" xfId="4102" xr:uid="{00000000-0005-0000-0000-000004100000}"/>
    <cellStyle name="Normal 48 2" xfId="4103" xr:uid="{00000000-0005-0000-0000-000005100000}"/>
    <cellStyle name="Normal 48 3" xfId="4104" xr:uid="{00000000-0005-0000-0000-000006100000}"/>
    <cellStyle name="Normal 48 4" xfId="4105" xr:uid="{00000000-0005-0000-0000-000007100000}"/>
    <cellStyle name="Normal 48 5" xfId="4106" xr:uid="{00000000-0005-0000-0000-000008100000}"/>
    <cellStyle name="Normal 48_DIMENSIONAMENTO-PMSB" xfId="4107" xr:uid="{00000000-0005-0000-0000-000009100000}"/>
    <cellStyle name="Normal 49" xfId="4108" xr:uid="{00000000-0005-0000-0000-00000A100000}"/>
    <cellStyle name="Normal 49 2" xfId="4109" xr:uid="{00000000-0005-0000-0000-00000B100000}"/>
    <cellStyle name="Normal 49 3" xfId="4110" xr:uid="{00000000-0005-0000-0000-00000C100000}"/>
    <cellStyle name="Normal 49 4" xfId="4111" xr:uid="{00000000-0005-0000-0000-00000D100000}"/>
    <cellStyle name="Normal 49 5" xfId="4112" xr:uid="{00000000-0005-0000-0000-00000E100000}"/>
    <cellStyle name="Normal 49_DIMENSIONAMENTO-PMSB" xfId="4113" xr:uid="{00000000-0005-0000-0000-00000F100000}"/>
    <cellStyle name="Normal 5" xfId="4114" xr:uid="{00000000-0005-0000-0000-000010100000}"/>
    <cellStyle name="Normal 5 10" xfId="4115" xr:uid="{00000000-0005-0000-0000-000011100000}"/>
    <cellStyle name="Normal 5 11" xfId="4116" xr:uid="{00000000-0005-0000-0000-000012100000}"/>
    <cellStyle name="Normal 5 12" xfId="4117" xr:uid="{00000000-0005-0000-0000-000013100000}"/>
    <cellStyle name="Normal 5 2" xfId="4118" xr:uid="{00000000-0005-0000-0000-000014100000}"/>
    <cellStyle name="Normal 5 2 2" xfId="4119" xr:uid="{00000000-0005-0000-0000-000015100000}"/>
    <cellStyle name="Normal 5 2 3" xfId="4120" xr:uid="{00000000-0005-0000-0000-000016100000}"/>
    <cellStyle name="Normal 5 2 4" xfId="4121" xr:uid="{00000000-0005-0000-0000-000017100000}"/>
    <cellStyle name="Normal 5 2 5" xfId="4122" xr:uid="{00000000-0005-0000-0000-000018100000}"/>
    <cellStyle name="Normal 5 3" xfId="4123" xr:uid="{00000000-0005-0000-0000-000019100000}"/>
    <cellStyle name="Normal 5 3 2" xfId="4124" xr:uid="{00000000-0005-0000-0000-00001A100000}"/>
    <cellStyle name="Normal 5 3 3" xfId="4125" xr:uid="{00000000-0005-0000-0000-00001B100000}"/>
    <cellStyle name="Normal 5 3 4" xfId="4126" xr:uid="{00000000-0005-0000-0000-00001C100000}"/>
    <cellStyle name="Normal 5 3 5" xfId="4127" xr:uid="{00000000-0005-0000-0000-00001D100000}"/>
    <cellStyle name="Normal 5 3_DIMENSIONAMENTO-PMSB" xfId="4128" xr:uid="{00000000-0005-0000-0000-00001E100000}"/>
    <cellStyle name="Normal 5 4" xfId="4129" xr:uid="{00000000-0005-0000-0000-00001F100000}"/>
    <cellStyle name="Normal 5 4 2" xfId="4130" xr:uid="{00000000-0005-0000-0000-000020100000}"/>
    <cellStyle name="Normal 5 4 3" xfId="4131" xr:uid="{00000000-0005-0000-0000-000021100000}"/>
    <cellStyle name="Normal 5 4 4" xfId="4132" xr:uid="{00000000-0005-0000-0000-000022100000}"/>
    <cellStyle name="Normal 5 4 5" xfId="4133" xr:uid="{00000000-0005-0000-0000-000023100000}"/>
    <cellStyle name="Normal 5 4_DIMENSIONAMENTO-PMSB" xfId="4134" xr:uid="{00000000-0005-0000-0000-000024100000}"/>
    <cellStyle name="Normal 5 5" xfId="4135" xr:uid="{00000000-0005-0000-0000-000025100000}"/>
    <cellStyle name="Normal 5 5 2" xfId="4136" xr:uid="{00000000-0005-0000-0000-000026100000}"/>
    <cellStyle name="Normal 5 5 3" xfId="4137" xr:uid="{00000000-0005-0000-0000-000027100000}"/>
    <cellStyle name="Normal 5 5 4" xfId="4138" xr:uid="{00000000-0005-0000-0000-000028100000}"/>
    <cellStyle name="Normal 5 5 5" xfId="4139" xr:uid="{00000000-0005-0000-0000-000029100000}"/>
    <cellStyle name="Normal 5 5_DIMENSIONAMENTO-PMSB" xfId="4140" xr:uid="{00000000-0005-0000-0000-00002A100000}"/>
    <cellStyle name="Normal 5 6" xfId="4141" xr:uid="{00000000-0005-0000-0000-00002B100000}"/>
    <cellStyle name="Normal 5 6 2" xfId="4142" xr:uid="{00000000-0005-0000-0000-00002C100000}"/>
    <cellStyle name="Normal 5 6 3" xfId="4143" xr:uid="{00000000-0005-0000-0000-00002D100000}"/>
    <cellStyle name="Normal 5 6 4" xfId="4144" xr:uid="{00000000-0005-0000-0000-00002E100000}"/>
    <cellStyle name="Normal 5 6 5" xfId="4145" xr:uid="{00000000-0005-0000-0000-00002F100000}"/>
    <cellStyle name="Normal 5 6_DIMENSIONAMENTO-PMSB" xfId="4146" xr:uid="{00000000-0005-0000-0000-000030100000}"/>
    <cellStyle name="Normal 5 7" xfId="4147" xr:uid="{00000000-0005-0000-0000-000031100000}"/>
    <cellStyle name="Normal 5 7 2" xfId="4148" xr:uid="{00000000-0005-0000-0000-000032100000}"/>
    <cellStyle name="Normal 5 7 3" xfId="4149" xr:uid="{00000000-0005-0000-0000-000033100000}"/>
    <cellStyle name="Normal 5 7 4" xfId="4150" xr:uid="{00000000-0005-0000-0000-000034100000}"/>
    <cellStyle name="Normal 5 7 5" xfId="4151" xr:uid="{00000000-0005-0000-0000-000035100000}"/>
    <cellStyle name="Normal 5 7_DIMENSIONAMENTO-PMSB" xfId="4152" xr:uid="{00000000-0005-0000-0000-000036100000}"/>
    <cellStyle name="Normal 5 8" xfId="4153" xr:uid="{00000000-0005-0000-0000-000037100000}"/>
    <cellStyle name="Normal 5 9" xfId="4154" xr:uid="{00000000-0005-0000-0000-000038100000}"/>
    <cellStyle name="Normal 5_Ariquemes" xfId="4155" xr:uid="{00000000-0005-0000-0000-000039100000}"/>
    <cellStyle name="Normal 50" xfId="4156" xr:uid="{00000000-0005-0000-0000-00003A100000}"/>
    <cellStyle name="Normal 50 2" xfId="4157" xr:uid="{00000000-0005-0000-0000-00003B100000}"/>
    <cellStyle name="Normal 50 3" xfId="4158" xr:uid="{00000000-0005-0000-0000-00003C100000}"/>
    <cellStyle name="Normal 50 4" xfId="4159" xr:uid="{00000000-0005-0000-0000-00003D100000}"/>
    <cellStyle name="Normal 50 5" xfId="4160" xr:uid="{00000000-0005-0000-0000-00003E100000}"/>
    <cellStyle name="Normal 50_DIMENSIONAMENTO-PMSB" xfId="4161" xr:uid="{00000000-0005-0000-0000-00003F100000}"/>
    <cellStyle name="Normal 51" xfId="4162" xr:uid="{00000000-0005-0000-0000-000040100000}"/>
    <cellStyle name="Normal 51 2" xfId="4163" xr:uid="{00000000-0005-0000-0000-000041100000}"/>
    <cellStyle name="Normal 51 3" xfId="4164" xr:uid="{00000000-0005-0000-0000-000042100000}"/>
    <cellStyle name="Normal 51 3 2" xfId="4165" xr:uid="{00000000-0005-0000-0000-000043100000}"/>
    <cellStyle name="Normal 51 3 2 2" xfId="4166" xr:uid="{00000000-0005-0000-0000-000044100000}"/>
    <cellStyle name="Normal 51 4" xfId="4167" xr:uid="{00000000-0005-0000-0000-000045100000}"/>
    <cellStyle name="Normal 51 5" xfId="4168" xr:uid="{00000000-0005-0000-0000-000046100000}"/>
    <cellStyle name="Normal 51_DIMENSIONAMENTO-PMSB" xfId="4169" xr:uid="{00000000-0005-0000-0000-000047100000}"/>
    <cellStyle name="Normal 52" xfId="4170" xr:uid="{00000000-0005-0000-0000-000048100000}"/>
    <cellStyle name="Normal 52 2" xfId="4171" xr:uid="{00000000-0005-0000-0000-000049100000}"/>
    <cellStyle name="Normal 52 3" xfId="4172" xr:uid="{00000000-0005-0000-0000-00004A100000}"/>
    <cellStyle name="Normal 52 4" xfId="4173" xr:uid="{00000000-0005-0000-0000-00004B100000}"/>
    <cellStyle name="Normal 52 5" xfId="4174" xr:uid="{00000000-0005-0000-0000-00004C100000}"/>
    <cellStyle name="Normal 52_DIMENSIONAMENTO-PMSB" xfId="4175" xr:uid="{00000000-0005-0000-0000-00004D100000}"/>
    <cellStyle name="Normal 53" xfId="4176" xr:uid="{00000000-0005-0000-0000-00004E100000}"/>
    <cellStyle name="Normal 53 2" xfId="4177" xr:uid="{00000000-0005-0000-0000-00004F100000}"/>
    <cellStyle name="Normal 53 3" xfId="4178" xr:uid="{00000000-0005-0000-0000-000050100000}"/>
    <cellStyle name="Normal 53 4" xfId="4179" xr:uid="{00000000-0005-0000-0000-000051100000}"/>
    <cellStyle name="Normal 53 5" xfId="4180" xr:uid="{00000000-0005-0000-0000-000052100000}"/>
    <cellStyle name="Normal 53_DIMENSIONAMENTO-PMSB" xfId="4181" xr:uid="{00000000-0005-0000-0000-000053100000}"/>
    <cellStyle name="Normal 54" xfId="4182" xr:uid="{00000000-0005-0000-0000-000054100000}"/>
    <cellStyle name="Normal 54 2" xfId="4183" xr:uid="{00000000-0005-0000-0000-000055100000}"/>
    <cellStyle name="Normal 54 3" xfId="4184" xr:uid="{00000000-0005-0000-0000-000056100000}"/>
    <cellStyle name="Normal 54 4" xfId="4185" xr:uid="{00000000-0005-0000-0000-000057100000}"/>
    <cellStyle name="Normal 54 5" xfId="4186" xr:uid="{00000000-0005-0000-0000-000058100000}"/>
    <cellStyle name="Normal 54_DIMENSIONAMENTO-PMSB" xfId="4187" xr:uid="{00000000-0005-0000-0000-000059100000}"/>
    <cellStyle name="Normal 55" xfId="4188" xr:uid="{00000000-0005-0000-0000-00005A100000}"/>
    <cellStyle name="Normal 55 2" xfId="4189" xr:uid="{00000000-0005-0000-0000-00005B100000}"/>
    <cellStyle name="Normal 55 3" xfId="4190" xr:uid="{00000000-0005-0000-0000-00005C100000}"/>
    <cellStyle name="Normal 55 4" xfId="4191" xr:uid="{00000000-0005-0000-0000-00005D100000}"/>
    <cellStyle name="Normal 55 5" xfId="4192" xr:uid="{00000000-0005-0000-0000-00005E100000}"/>
    <cellStyle name="Normal 55_DIMENSIONAMENTO-PMSB" xfId="4193" xr:uid="{00000000-0005-0000-0000-00005F100000}"/>
    <cellStyle name="Normal 56" xfId="4194" xr:uid="{00000000-0005-0000-0000-000060100000}"/>
    <cellStyle name="Normal 56 2" xfId="4195" xr:uid="{00000000-0005-0000-0000-000061100000}"/>
    <cellStyle name="Normal 56 3" xfId="4196" xr:uid="{00000000-0005-0000-0000-000062100000}"/>
    <cellStyle name="Normal 56 4" xfId="4197" xr:uid="{00000000-0005-0000-0000-000063100000}"/>
    <cellStyle name="Normal 56 5" xfId="4198" xr:uid="{00000000-0005-0000-0000-000064100000}"/>
    <cellStyle name="Normal 56_DIMENSIONAMENTO-PMSB" xfId="4199" xr:uid="{00000000-0005-0000-0000-000065100000}"/>
    <cellStyle name="Normal 57" xfId="4200" xr:uid="{00000000-0005-0000-0000-000066100000}"/>
    <cellStyle name="Normal 57 2" xfId="4201" xr:uid="{00000000-0005-0000-0000-000067100000}"/>
    <cellStyle name="Normal 57 3" xfId="4202" xr:uid="{00000000-0005-0000-0000-000068100000}"/>
    <cellStyle name="Normal 57 4" xfId="4203" xr:uid="{00000000-0005-0000-0000-000069100000}"/>
    <cellStyle name="Normal 57 5" xfId="4204" xr:uid="{00000000-0005-0000-0000-00006A100000}"/>
    <cellStyle name="Normal 57_DIMENSIONAMENTO-PMSB" xfId="4205" xr:uid="{00000000-0005-0000-0000-00006B100000}"/>
    <cellStyle name="Normal 58" xfId="4206" xr:uid="{00000000-0005-0000-0000-00006C100000}"/>
    <cellStyle name="Normal 58 2" xfId="4207" xr:uid="{00000000-0005-0000-0000-00006D100000}"/>
    <cellStyle name="Normal 58 3" xfId="4208" xr:uid="{00000000-0005-0000-0000-00006E100000}"/>
    <cellStyle name="Normal 58 4" xfId="4209" xr:uid="{00000000-0005-0000-0000-00006F100000}"/>
    <cellStyle name="Normal 58 5" xfId="4210" xr:uid="{00000000-0005-0000-0000-000070100000}"/>
    <cellStyle name="Normal 58_DIMENSIONAMENTO-PMSB" xfId="4211" xr:uid="{00000000-0005-0000-0000-000071100000}"/>
    <cellStyle name="Normal 59" xfId="4212" xr:uid="{00000000-0005-0000-0000-000072100000}"/>
    <cellStyle name="Normal 59 2" xfId="4213" xr:uid="{00000000-0005-0000-0000-000073100000}"/>
    <cellStyle name="Normal 6" xfId="4214" xr:uid="{00000000-0005-0000-0000-000074100000}"/>
    <cellStyle name="Normal 6 2" xfId="4215" xr:uid="{00000000-0005-0000-0000-000075100000}"/>
    <cellStyle name="Normal 6 2 2" xfId="4216" xr:uid="{00000000-0005-0000-0000-000076100000}"/>
    <cellStyle name="Normal 6 2 3" xfId="4217" xr:uid="{00000000-0005-0000-0000-000077100000}"/>
    <cellStyle name="Normal 6 2 4" xfId="4218" xr:uid="{00000000-0005-0000-0000-000078100000}"/>
    <cellStyle name="Normal 6 2 5" xfId="4219" xr:uid="{00000000-0005-0000-0000-000079100000}"/>
    <cellStyle name="Normal 6 2 6" xfId="4220" xr:uid="{00000000-0005-0000-0000-00007A100000}"/>
    <cellStyle name="Normal 6 2_DIMENSIONAMENTO-PMSB" xfId="4221" xr:uid="{00000000-0005-0000-0000-00007B100000}"/>
    <cellStyle name="Normal 6 3" xfId="4222" xr:uid="{00000000-0005-0000-0000-00007C100000}"/>
    <cellStyle name="Normal 6 3 2" xfId="4223" xr:uid="{00000000-0005-0000-0000-00007D100000}"/>
    <cellStyle name="Normal 6 4" xfId="4224" xr:uid="{00000000-0005-0000-0000-00007E100000}"/>
    <cellStyle name="Normal 6 5" xfId="4225" xr:uid="{00000000-0005-0000-0000-00007F100000}"/>
    <cellStyle name="Normal 6 6" xfId="4226" xr:uid="{00000000-0005-0000-0000-000080100000}"/>
    <cellStyle name="Normal 6 7" xfId="4227" xr:uid="{00000000-0005-0000-0000-000081100000}"/>
    <cellStyle name="Normal 6 8" xfId="4228" xr:uid="{00000000-0005-0000-0000-000082100000}"/>
    <cellStyle name="Normal 6_Ariquemes" xfId="4229" xr:uid="{00000000-0005-0000-0000-000083100000}"/>
    <cellStyle name="Normal 60" xfId="4230" xr:uid="{00000000-0005-0000-0000-000084100000}"/>
    <cellStyle name="Normal 61" xfId="4231" xr:uid="{00000000-0005-0000-0000-000085100000}"/>
    <cellStyle name="Normal 61 2" xfId="4232" xr:uid="{00000000-0005-0000-0000-000086100000}"/>
    <cellStyle name="Normal 62" xfId="4233" xr:uid="{00000000-0005-0000-0000-000087100000}"/>
    <cellStyle name="Normal 63" xfId="4234" xr:uid="{00000000-0005-0000-0000-000088100000}"/>
    <cellStyle name="Normal 64" xfId="4235" xr:uid="{00000000-0005-0000-0000-000089100000}"/>
    <cellStyle name="Normal 65" xfId="4236" xr:uid="{00000000-0005-0000-0000-00008A100000}"/>
    <cellStyle name="Normal 66" xfId="4237" xr:uid="{00000000-0005-0000-0000-00008B100000}"/>
    <cellStyle name="Normal 67" xfId="4238" xr:uid="{00000000-0005-0000-0000-00008C100000}"/>
    <cellStyle name="Normal 68" xfId="4239" xr:uid="{00000000-0005-0000-0000-00008D100000}"/>
    <cellStyle name="Normal 68 2" xfId="4240" xr:uid="{00000000-0005-0000-0000-00008E100000}"/>
    <cellStyle name="Normal 68 3" xfId="4241" xr:uid="{00000000-0005-0000-0000-00008F100000}"/>
    <cellStyle name="Normal 68 4" xfId="4242" xr:uid="{00000000-0005-0000-0000-000090100000}"/>
    <cellStyle name="Normal 69" xfId="4243" xr:uid="{00000000-0005-0000-0000-000091100000}"/>
    <cellStyle name="Normal 7" xfId="4244" xr:uid="{00000000-0005-0000-0000-000092100000}"/>
    <cellStyle name="Normal 7 10" xfId="4245" xr:uid="{00000000-0005-0000-0000-000093100000}"/>
    <cellStyle name="Normal 7 11" xfId="4246" xr:uid="{00000000-0005-0000-0000-000094100000}"/>
    <cellStyle name="Normal 7 12" xfId="4247" xr:uid="{00000000-0005-0000-0000-000095100000}"/>
    <cellStyle name="Normal 7 2" xfId="4248" xr:uid="{00000000-0005-0000-0000-000096100000}"/>
    <cellStyle name="Normal 7 2 2" xfId="4249" xr:uid="{00000000-0005-0000-0000-000097100000}"/>
    <cellStyle name="Normal 7 2 3" xfId="4250" xr:uid="{00000000-0005-0000-0000-000098100000}"/>
    <cellStyle name="Normal 7 2 4" xfId="4251" xr:uid="{00000000-0005-0000-0000-000099100000}"/>
    <cellStyle name="Normal 7 2 5" xfId="4252" xr:uid="{00000000-0005-0000-0000-00009A100000}"/>
    <cellStyle name="Normal 7 2_DIMENSIONAMENTO-PMSB" xfId="4253" xr:uid="{00000000-0005-0000-0000-00009B100000}"/>
    <cellStyle name="Normal 7 3" xfId="4254" xr:uid="{00000000-0005-0000-0000-00009C100000}"/>
    <cellStyle name="Normal 7 3 2" xfId="4255" xr:uid="{00000000-0005-0000-0000-00009D100000}"/>
    <cellStyle name="Normal 7 3 3" xfId="4256" xr:uid="{00000000-0005-0000-0000-00009E100000}"/>
    <cellStyle name="Normal 7 3 4" xfId="4257" xr:uid="{00000000-0005-0000-0000-00009F100000}"/>
    <cellStyle name="Normal 7 3 5" xfId="4258" xr:uid="{00000000-0005-0000-0000-0000A0100000}"/>
    <cellStyle name="Normal 7 3_DIMENSIONAMENTO-PMSB" xfId="4259" xr:uid="{00000000-0005-0000-0000-0000A1100000}"/>
    <cellStyle name="Normal 7 4" xfId="4260" xr:uid="{00000000-0005-0000-0000-0000A2100000}"/>
    <cellStyle name="Normal 7 4 2" xfId="4261" xr:uid="{00000000-0005-0000-0000-0000A3100000}"/>
    <cellStyle name="Normal 7 4 3" xfId="4262" xr:uid="{00000000-0005-0000-0000-0000A4100000}"/>
    <cellStyle name="Normal 7 4 4" xfId="4263" xr:uid="{00000000-0005-0000-0000-0000A5100000}"/>
    <cellStyle name="Normal 7 4 5" xfId="4264" xr:uid="{00000000-0005-0000-0000-0000A6100000}"/>
    <cellStyle name="Normal 7 4_DIMENSIONAMENTO-PMSB" xfId="4265" xr:uid="{00000000-0005-0000-0000-0000A7100000}"/>
    <cellStyle name="Normal 7 5" xfId="4266" xr:uid="{00000000-0005-0000-0000-0000A8100000}"/>
    <cellStyle name="Normal 7 5 2" xfId="4267" xr:uid="{00000000-0005-0000-0000-0000A9100000}"/>
    <cellStyle name="Normal 7 5 3" xfId="4268" xr:uid="{00000000-0005-0000-0000-0000AA100000}"/>
    <cellStyle name="Normal 7 5 4" xfId="4269" xr:uid="{00000000-0005-0000-0000-0000AB100000}"/>
    <cellStyle name="Normal 7 5 5" xfId="4270" xr:uid="{00000000-0005-0000-0000-0000AC100000}"/>
    <cellStyle name="Normal 7 5_DIMENSIONAMENTO-PMSB" xfId="4271" xr:uid="{00000000-0005-0000-0000-0000AD100000}"/>
    <cellStyle name="Normal 7 6" xfId="4272" xr:uid="{00000000-0005-0000-0000-0000AE100000}"/>
    <cellStyle name="Normal 7 6 2" xfId="4273" xr:uid="{00000000-0005-0000-0000-0000AF100000}"/>
    <cellStyle name="Normal 7 6 3" xfId="4274" xr:uid="{00000000-0005-0000-0000-0000B0100000}"/>
    <cellStyle name="Normal 7 6 4" xfId="4275" xr:uid="{00000000-0005-0000-0000-0000B1100000}"/>
    <cellStyle name="Normal 7 6 5" xfId="4276" xr:uid="{00000000-0005-0000-0000-0000B2100000}"/>
    <cellStyle name="Normal 7 6_DIMENSIONAMENTO-PMSB" xfId="4277" xr:uid="{00000000-0005-0000-0000-0000B3100000}"/>
    <cellStyle name="Normal 7 7" xfId="4278" xr:uid="{00000000-0005-0000-0000-0000B4100000}"/>
    <cellStyle name="Normal 7 7 2" xfId="4279" xr:uid="{00000000-0005-0000-0000-0000B5100000}"/>
    <cellStyle name="Normal 7 7 3" xfId="4280" xr:uid="{00000000-0005-0000-0000-0000B6100000}"/>
    <cellStyle name="Normal 7 7 4" xfId="4281" xr:uid="{00000000-0005-0000-0000-0000B7100000}"/>
    <cellStyle name="Normal 7 7 5" xfId="4282" xr:uid="{00000000-0005-0000-0000-0000B8100000}"/>
    <cellStyle name="Normal 7 7_DIMENSIONAMENTO-PMSB" xfId="4283" xr:uid="{00000000-0005-0000-0000-0000B9100000}"/>
    <cellStyle name="Normal 7 8" xfId="4284" xr:uid="{00000000-0005-0000-0000-0000BA100000}"/>
    <cellStyle name="Normal 7 9" xfId="4285" xr:uid="{00000000-0005-0000-0000-0000BB100000}"/>
    <cellStyle name="Normal 70" xfId="4286" xr:uid="{00000000-0005-0000-0000-0000BC100000}"/>
    <cellStyle name="Normal 70 2" xfId="4287" xr:uid="{00000000-0005-0000-0000-0000BD100000}"/>
    <cellStyle name="Normal 71" xfId="4288" xr:uid="{00000000-0005-0000-0000-0000BE100000}"/>
    <cellStyle name="Normal 72" xfId="4289" xr:uid="{00000000-0005-0000-0000-0000BF100000}"/>
    <cellStyle name="Normal 72 2" xfId="4290" xr:uid="{00000000-0005-0000-0000-0000C0100000}"/>
    <cellStyle name="Normal 72 2 2" xfId="4291" xr:uid="{00000000-0005-0000-0000-0000C1100000}"/>
    <cellStyle name="Normal 72 3" xfId="4292" xr:uid="{00000000-0005-0000-0000-0000C2100000}"/>
    <cellStyle name="Normal 73" xfId="4293" xr:uid="{00000000-0005-0000-0000-0000C3100000}"/>
    <cellStyle name="Normal 73 2" xfId="4294" xr:uid="{00000000-0005-0000-0000-0000C4100000}"/>
    <cellStyle name="Normal 74" xfId="4295" xr:uid="{00000000-0005-0000-0000-0000C5100000}"/>
    <cellStyle name="Normal 75" xfId="4296" xr:uid="{00000000-0005-0000-0000-0000C6100000}"/>
    <cellStyle name="Normal 75 2" xfId="4297" xr:uid="{00000000-0005-0000-0000-0000C7100000}"/>
    <cellStyle name="Normal 75 3" xfId="4298" xr:uid="{00000000-0005-0000-0000-0000C8100000}"/>
    <cellStyle name="Normal 76" xfId="4299" xr:uid="{00000000-0005-0000-0000-0000C9100000}"/>
    <cellStyle name="Normal 77" xfId="4300" xr:uid="{00000000-0005-0000-0000-0000CA100000}"/>
    <cellStyle name="Normal 77 2" xfId="4301" xr:uid="{00000000-0005-0000-0000-0000CB100000}"/>
    <cellStyle name="Normal 78" xfId="4302" xr:uid="{00000000-0005-0000-0000-0000CC100000}"/>
    <cellStyle name="Normal 78 2" xfId="4303" xr:uid="{00000000-0005-0000-0000-0000CD100000}"/>
    <cellStyle name="Normal 79" xfId="4304" xr:uid="{00000000-0005-0000-0000-0000CE100000}"/>
    <cellStyle name="Normal 8" xfId="4305" xr:uid="{00000000-0005-0000-0000-0000CF100000}"/>
    <cellStyle name="Normal 8 10" xfId="4306" xr:uid="{00000000-0005-0000-0000-0000D0100000}"/>
    <cellStyle name="Normal 8 2" xfId="4307" xr:uid="{00000000-0005-0000-0000-0000D1100000}"/>
    <cellStyle name="Normal 8 2 2" xfId="4308" xr:uid="{00000000-0005-0000-0000-0000D2100000}"/>
    <cellStyle name="Normal 8 2 3" xfId="4309" xr:uid="{00000000-0005-0000-0000-0000D3100000}"/>
    <cellStyle name="Normal 8 2 4" xfId="4310" xr:uid="{00000000-0005-0000-0000-0000D4100000}"/>
    <cellStyle name="Normal 8 2 5" xfId="4311" xr:uid="{00000000-0005-0000-0000-0000D5100000}"/>
    <cellStyle name="Normal 8 3" xfId="4312" xr:uid="{00000000-0005-0000-0000-0000D6100000}"/>
    <cellStyle name="Normal 8 3 2" xfId="4313" xr:uid="{00000000-0005-0000-0000-0000D7100000}"/>
    <cellStyle name="Normal 8 3 3" xfId="4314" xr:uid="{00000000-0005-0000-0000-0000D8100000}"/>
    <cellStyle name="Normal 8 3 4" xfId="4315" xr:uid="{00000000-0005-0000-0000-0000D9100000}"/>
    <cellStyle name="Normal 8 3 5" xfId="4316" xr:uid="{00000000-0005-0000-0000-0000DA100000}"/>
    <cellStyle name="Normal 8 4" xfId="4317" xr:uid="{00000000-0005-0000-0000-0000DB100000}"/>
    <cellStyle name="Normal 8 5" xfId="4318" xr:uid="{00000000-0005-0000-0000-0000DC100000}"/>
    <cellStyle name="Normal 8 6" xfId="4319" xr:uid="{00000000-0005-0000-0000-0000DD100000}"/>
    <cellStyle name="Normal 8 7" xfId="4320" xr:uid="{00000000-0005-0000-0000-0000DE100000}"/>
    <cellStyle name="Normal 8 8" xfId="4321" xr:uid="{00000000-0005-0000-0000-0000DF100000}"/>
    <cellStyle name="Normal 8 9" xfId="4322" xr:uid="{00000000-0005-0000-0000-0000E0100000}"/>
    <cellStyle name="Normal 80" xfId="4323" xr:uid="{00000000-0005-0000-0000-0000E1100000}"/>
    <cellStyle name="Normal 81" xfId="4324" xr:uid="{00000000-0005-0000-0000-0000E2100000}"/>
    <cellStyle name="Normal 82" xfId="4325" xr:uid="{00000000-0005-0000-0000-0000E3100000}"/>
    <cellStyle name="Normal 84" xfId="4326" xr:uid="{00000000-0005-0000-0000-0000E4100000}"/>
    <cellStyle name="Normal 89" xfId="4327" xr:uid="{00000000-0005-0000-0000-0000E5100000}"/>
    <cellStyle name="Normal 9" xfId="4328" xr:uid="{00000000-0005-0000-0000-0000E6100000}"/>
    <cellStyle name="Normal 9 2" xfId="4329" xr:uid="{00000000-0005-0000-0000-0000E7100000}"/>
    <cellStyle name="Normal 9 2 2" xfId="4330" xr:uid="{00000000-0005-0000-0000-0000E8100000}"/>
    <cellStyle name="Normal 9 2 3" xfId="4331" xr:uid="{00000000-0005-0000-0000-0000E9100000}"/>
    <cellStyle name="Normal 9 2 4" xfId="4332" xr:uid="{00000000-0005-0000-0000-0000EA100000}"/>
    <cellStyle name="Normal 9 2 5" xfId="4333" xr:uid="{00000000-0005-0000-0000-0000EB100000}"/>
    <cellStyle name="Normal 9 2_DIMENSIONAMENTO-PMSB" xfId="4334" xr:uid="{00000000-0005-0000-0000-0000EC100000}"/>
    <cellStyle name="Normal 9 3" xfId="4335" xr:uid="{00000000-0005-0000-0000-0000ED100000}"/>
    <cellStyle name="Normal 9 4" xfId="4336" xr:uid="{00000000-0005-0000-0000-0000EE100000}"/>
    <cellStyle name="Normal 9 5" xfId="4337" xr:uid="{00000000-0005-0000-0000-0000EF100000}"/>
    <cellStyle name="Normal 9 6" xfId="4338" xr:uid="{00000000-0005-0000-0000-0000F0100000}"/>
    <cellStyle name="Normal Bold" xfId="4339" xr:uid="{00000000-0005-0000-0000-0000F1100000}"/>
    <cellStyle name="Normal Pct" xfId="4340" xr:uid="{00000000-0005-0000-0000-0000F2100000}"/>
    <cellStyle name="NORMAL1" xfId="4341" xr:uid="{00000000-0005-0000-0000-0000F3100000}"/>
    <cellStyle name="NORMAL1 2" xfId="4342" xr:uid="{00000000-0005-0000-0000-0000F4100000}"/>
    <cellStyle name="NORMAL1 3" xfId="4343" xr:uid="{00000000-0005-0000-0000-0000F5100000}"/>
    <cellStyle name="NORMAL1 4" xfId="4344" xr:uid="{00000000-0005-0000-0000-0000F6100000}"/>
    <cellStyle name="NORMAL1 5" xfId="4345" xr:uid="{00000000-0005-0000-0000-0000F7100000}"/>
    <cellStyle name="NormalBold" xfId="4346" xr:uid="{00000000-0005-0000-0000-0000F8100000}"/>
    <cellStyle name="NormalHelv" xfId="4347" xr:uid="{00000000-0005-0000-0000-0000F9100000}"/>
    <cellStyle name="NormalHelv 2" xfId="4348" xr:uid="{00000000-0005-0000-0000-0000FA100000}"/>
    <cellStyle name="NormalHelv 3" xfId="4349" xr:uid="{00000000-0005-0000-0000-0000FB100000}"/>
    <cellStyle name="NormalHelv 4" xfId="4350" xr:uid="{00000000-0005-0000-0000-0000FC100000}"/>
    <cellStyle name="NormalHelv 5" xfId="4351" xr:uid="{00000000-0005-0000-0000-0000FD100000}"/>
    <cellStyle name="NormalMultiple" xfId="4352" xr:uid="{00000000-0005-0000-0000-0000FE100000}"/>
    <cellStyle name="Normalny_Ferrum . Valuation . CA IB . 8 " xfId="4353" xr:uid="{00000000-0005-0000-0000-0000FF100000}"/>
    <cellStyle name="NormalX" xfId="4354" xr:uid="{00000000-0005-0000-0000-000000110000}"/>
    <cellStyle name="Nota 10" xfId="4355" xr:uid="{00000000-0005-0000-0000-000001110000}"/>
    <cellStyle name="Nota 11" xfId="4356" xr:uid="{00000000-0005-0000-0000-000002110000}"/>
    <cellStyle name="Nota 12" xfId="4357" xr:uid="{00000000-0005-0000-0000-000003110000}"/>
    <cellStyle name="Nota 13" xfId="4358" xr:uid="{00000000-0005-0000-0000-000004110000}"/>
    <cellStyle name="Nota 14" xfId="4359" xr:uid="{00000000-0005-0000-0000-000005110000}"/>
    <cellStyle name="Nota 15" xfId="4360" xr:uid="{00000000-0005-0000-0000-000006110000}"/>
    <cellStyle name="Nota 16" xfId="4361" xr:uid="{00000000-0005-0000-0000-000007110000}"/>
    <cellStyle name="Nota 17" xfId="4362" xr:uid="{00000000-0005-0000-0000-000008110000}"/>
    <cellStyle name="Nota 18" xfId="4363" xr:uid="{00000000-0005-0000-0000-000009110000}"/>
    <cellStyle name="Nota 19" xfId="4364" xr:uid="{00000000-0005-0000-0000-00000A110000}"/>
    <cellStyle name="Nota 2" xfId="4365" xr:uid="{00000000-0005-0000-0000-00000B110000}"/>
    <cellStyle name="Nota 2 2" xfId="4366" xr:uid="{00000000-0005-0000-0000-00000C110000}"/>
    <cellStyle name="Nota 2 2 2" xfId="4367" xr:uid="{00000000-0005-0000-0000-00000D110000}"/>
    <cellStyle name="Nota 2 2 2 2" xfId="4368" xr:uid="{00000000-0005-0000-0000-00000E110000}"/>
    <cellStyle name="Nota 2 2 2 3" xfId="4369" xr:uid="{00000000-0005-0000-0000-00000F110000}"/>
    <cellStyle name="Nota 2 2 2_DIMENSIONAMENTO-PMSB" xfId="4370" xr:uid="{00000000-0005-0000-0000-000010110000}"/>
    <cellStyle name="Nota 2 2 3" xfId="4371" xr:uid="{00000000-0005-0000-0000-000011110000}"/>
    <cellStyle name="Nota 2 2 4" xfId="4372" xr:uid="{00000000-0005-0000-0000-000012110000}"/>
    <cellStyle name="Nota 2 2_DIMENSIONAMENTO-PMSB" xfId="4373" xr:uid="{00000000-0005-0000-0000-000013110000}"/>
    <cellStyle name="Nota 2 3" xfId="4374" xr:uid="{00000000-0005-0000-0000-000014110000}"/>
    <cellStyle name="Nota 2 3 2" xfId="4375" xr:uid="{00000000-0005-0000-0000-000015110000}"/>
    <cellStyle name="Nota 2 3 3" xfId="4376" xr:uid="{00000000-0005-0000-0000-000016110000}"/>
    <cellStyle name="Nota 2 3_DIMENSIONAMENTO-PMSB" xfId="4377" xr:uid="{00000000-0005-0000-0000-000017110000}"/>
    <cellStyle name="Nota 2 4" xfId="4378" xr:uid="{00000000-0005-0000-0000-000018110000}"/>
    <cellStyle name="Nota 2 5" xfId="4379" xr:uid="{00000000-0005-0000-0000-000019110000}"/>
    <cellStyle name="Nota 2_DIMENSIONAMENTO-PMSB" xfId="4380" xr:uid="{00000000-0005-0000-0000-00001A110000}"/>
    <cellStyle name="Nota 20" xfId="4381" xr:uid="{00000000-0005-0000-0000-00001B110000}"/>
    <cellStyle name="Nota 21" xfId="4382" xr:uid="{00000000-0005-0000-0000-00001C110000}"/>
    <cellStyle name="Nota 22" xfId="4383" xr:uid="{00000000-0005-0000-0000-00001D110000}"/>
    <cellStyle name="Nota 23" xfId="4384" xr:uid="{00000000-0005-0000-0000-00001E110000}"/>
    <cellStyle name="Nota 24" xfId="4385" xr:uid="{00000000-0005-0000-0000-00001F110000}"/>
    <cellStyle name="Nota 25" xfId="4386" xr:uid="{00000000-0005-0000-0000-000020110000}"/>
    <cellStyle name="Nota 26" xfId="4387" xr:uid="{00000000-0005-0000-0000-000021110000}"/>
    <cellStyle name="Nota 27" xfId="4388" xr:uid="{00000000-0005-0000-0000-000022110000}"/>
    <cellStyle name="Nota 28" xfId="4389" xr:uid="{00000000-0005-0000-0000-000023110000}"/>
    <cellStyle name="Nota 29" xfId="4390" xr:uid="{00000000-0005-0000-0000-000024110000}"/>
    <cellStyle name="Nota 3" xfId="4391" xr:uid="{00000000-0005-0000-0000-000025110000}"/>
    <cellStyle name="Nota 3 2" xfId="4392" xr:uid="{00000000-0005-0000-0000-000026110000}"/>
    <cellStyle name="Nota 3 2 2" xfId="4393" xr:uid="{00000000-0005-0000-0000-000027110000}"/>
    <cellStyle name="Nota 3 2 2 2" xfId="4394" xr:uid="{00000000-0005-0000-0000-000028110000}"/>
    <cellStyle name="Nota 3 2 2 3" xfId="4395" xr:uid="{00000000-0005-0000-0000-000029110000}"/>
    <cellStyle name="Nota 3 2 2_DIMENSIONAMENTO-PMSB" xfId="4396" xr:uid="{00000000-0005-0000-0000-00002A110000}"/>
    <cellStyle name="Nota 3 2 3" xfId="4397" xr:uid="{00000000-0005-0000-0000-00002B110000}"/>
    <cellStyle name="Nota 3 2 4" xfId="4398" xr:uid="{00000000-0005-0000-0000-00002C110000}"/>
    <cellStyle name="Nota 3 2_DIMENSIONAMENTO-PMSB" xfId="4399" xr:uid="{00000000-0005-0000-0000-00002D110000}"/>
    <cellStyle name="Nota 3 3" xfId="4400" xr:uid="{00000000-0005-0000-0000-00002E110000}"/>
    <cellStyle name="Nota 3 3 2" xfId="4401" xr:uid="{00000000-0005-0000-0000-00002F110000}"/>
    <cellStyle name="Nota 3 3 3" xfId="4402" xr:uid="{00000000-0005-0000-0000-000030110000}"/>
    <cellStyle name="Nota 3 3_DIMENSIONAMENTO-PMSB" xfId="4403" xr:uid="{00000000-0005-0000-0000-000031110000}"/>
    <cellStyle name="Nota 3 4" xfId="4404" xr:uid="{00000000-0005-0000-0000-000032110000}"/>
    <cellStyle name="Nota 3 5" xfId="4405" xr:uid="{00000000-0005-0000-0000-000033110000}"/>
    <cellStyle name="Nota 3_DIMENSIONAMENTO-PMSB" xfId="4406" xr:uid="{00000000-0005-0000-0000-000034110000}"/>
    <cellStyle name="Nota 30" xfId="4407" xr:uid="{00000000-0005-0000-0000-000035110000}"/>
    <cellStyle name="Nota 31" xfId="4408" xr:uid="{00000000-0005-0000-0000-000036110000}"/>
    <cellStyle name="Nota 32" xfId="4409" xr:uid="{00000000-0005-0000-0000-000037110000}"/>
    <cellStyle name="Nota 33" xfId="4410" xr:uid="{00000000-0005-0000-0000-000038110000}"/>
    <cellStyle name="Nota 34" xfId="4411" xr:uid="{00000000-0005-0000-0000-000039110000}"/>
    <cellStyle name="Nota 35" xfId="4412" xr:uid="{00000000-0005-0000-0000-00003A110000}"/>
    <cellStyle name="Nota 36" xfId="4413" xr:uid="{00000000-0005-0000-0000-00003B110000}"/>
    <cellStyle name="Nota 37" xfId="4414" xr:uid="{00000000-0005-0000-0000-00003C110000}"/>
    <cellStyle name="Nota 38" xfId="4415" xr:uid="{00000000-0005-0000-0000-00003D110000}"/>
    <cellStyle name="Nota 39" xfId="4416" xr:uid="{00000000-0005-0000-0000-00003E110000}"/>
    <cellStyle name="Nota 4" xfId="4417" xr:uid="{00000000-0005-0000-0000-00003F110000}"/>
    <cellStyle name="Nota 40" xfId="4418" xr:uid="{00000000-0005-0000-0000-000040110000}"/>
    <cellStyle name="Nota 41" xfId="4419" xr:uid="{00000000-0005-0000-0000-000041110000}"/>
    <cellStyle name="Nota 42" xfId="4420" xr:uid="{00000000-0005-0000-0000-000042110000}"/>
    <cellStyle name="Nota 43" xfId="4421" xr:uid="{00000000-0005-0000-0000-000043110000}"/>
    <cellStyle name="Nota 44" xfId="4422" xr:uid="{00000000-0005-0000-0000-000044110000}"/>
    <cellStyle name="Nota 45" xfId="4423" xr:uid="{00000000-0005-0000-0000-000045110000}"/>
    <cellStyle name="Nota 46" xfId="4424" xr:uid="{00000000-0005-0000-0000-000046110000}"/>
    <cellStyle name="Nota 47" xfId="4425" xr:uid="{00000000-0005-0000-0000-000047110000}"/>
    <cellStyle name="Nota 48" xfId="4426" xr:uid="{00000000-0005-0000-0000-000048110000}"/>
    <cellStyle name="Nota 49" xfId="4427" xr:uid="{00000000-0005-0000-0000-000049110000}"/>
    <cellStyle name="Nota 5" xfId="4428" xr:uid="{00000000-0005-0000-0000-00004A110000}"/>
    <cellStyle name="Nota 50" xfId="4429" xr:uid="{00000000-0005-0000-0000-00004B110000}"/>
    <cellStyle name="Nota 51" xfId="4430" xr:uid="{00000000-0005-0000-0000-00004C110000}"/>
    <cellStyle name="Nota 52" xfId="4431" xr:uid="{00000000-0005-0000-0000-00004D110000}"/>
    <cellStyle name="Nota 53" xfId="4432" xr:uid="{00000000-0005-0000-0000-00004E110000}"/>
    <cellStyle name="Nota 54" xfId="4433" xr:uid="{00000000-0005-0000-0000-00004F110000}"/>
    <cellStyle name="Nota 55" xfId="4434" xr:uid="{00000000-0005-0000-0000-000050110000}"/>
    <cellStyle name="Nota 56" xfId="4435" xr:uid="{00000000-0005-0000-0000-000051110000}"/>
    <cellStyle name="Nota 6" xfId="4436" xr:uid="{00000000-0005-0000-0000-000052110000}"/>
    <cellStyle name="Nota 7" xfId="4437" xr:uid="{00000000-0005-0000-0000-000053110000}"/>
    <cellStyle name="Nota 8" xfId="4438" xr:uid="{00000000-0005-0000-0000-000054110000}"/>
    <cellStyle name="Nota 9" xfId="4439" xr:uid="{00000000-0005-0000-0000-000055110000}"/>
    <cellStyle name="Note" xfId="4440" xr:uid="{00000000-0005-0000-0000-000056110000}"/>
    <cellStyle name="Note 10" xfId="4441" xr:uid="{00000000-0005-0000-0000-000057110000}"/>
    <cellStyle name="Note 11" xfId="4442" xr:uid="{00000000-0005-0000-0000-000058110000}"/>
    <cellStyle name="Note 12" xfId="4443" xr:uid="{00000000-0005-0000-0000-000059110000}"/>
    <cellStyle name="Note 13" xfId="4444" xr:uid="{00000000-0005-0000-0000-00005A110000}"/>
    <cellStyle name="Note 2" xfId="4445" xr:uid="{00000000-0005-0000-0000-00005B110000}"/>
    <cellStyle name="Note 2 10" xfId="4446" xr:uid="{00000000-0005-0000-0000-00005C110000}"/>
    <cellStyle name="Note 2 11" xfId="4447" xr:uid="{00000000-0005-0000-0000-00005D110000}"/>
    <cellStyle name="Note 2 12" xfId="4448" xr:uid="{00000000-0005-0000-0000-00005E110000}"/>
    <cellStyle name="Note 2 2" xfId="4449" xr:uid="{00000000-0005-0000-0000-00005F110000}"/>
    <cellStyle name="Note 2 2 2" xfId="4450" xr:uid="{00000000-0005-0000-0000-000060110000}"/>
    <cellStyle name="Note 2 2 3" xfId="4451" xr:uid="{00000000-0005-0000-0000-000061110000}"/>
    <cellStyle name="Note 2 2_DIMENSIONAMENTO-PMSB" xfId="4452" xr:uid="{00000000-0005-0000-0000-000062110000}"/>
    <cellStyle name="Note 2 3" xfId="4453" xr:uid="{00000000-0005-0000-0000-000063110000}"/>
    <cellStyle name="Note 2 3 2" xfId="4454" xr:uid="{00000000-0005-0000-0000-000064110000}"/>
    <cellStyle name="Note 2 3_DIMENSIONAMENTO-PMSB" xfId="4455" xr:uid="{00000000-0005-0000-0000-000065110000}"/>
    <cellStyle name="Note 2 4" xfId="4456" xr:uid="{00000000-0005-0000-0000-000066110000}"/>
    <cellStyle name="Note 2 5" xfId="4457" xr:uid="{00000000-0005-0000-0000-000067110000}"/>
    <cellStyle name="Note 2 6" xfId="4458" xr:uid="{00000000-0005-0000-0000-000068110000}"/>
    <cellStyle name="Note 2 7" xfId="4459" xr:uid="{00000000-0005-0000-0000-000069110000}"/>
    <cellStyle name="Note 2 8" xfId="4460" xr:uid="{00000000-0005-0000-0000-00006A110000}"/>
    <cellStyle name="Note 2 9" xfId="4461" xr:uid="{00000000-0005-0000-0000-00006B110000}"/>
    <cellStyle name="Note 2_DIMENSIONAMENTO-PMSB" xfId="4462" xr:uid="{00000000-0005-0000-0000-00006C110000}"/>
    <cellStyle name="Note 3" xfId="4463" xr:uid="{00000000-0005-0000-0000-00006D110000}"/>
    <cellStyle name="Note 3 2" xfId="4464" xr:uid="{00000000-0005-0000-0000-00006E110000}"/>
    <cellStyle name="Note 3 3" xfId="4465" xr:uid="{00000000-0005-0000-0000-00006F110000}"/>
    <cellStyle name="Note 3_DIMENSIONAMENTO-PMSB" xfId="4466" xr:uid="{00000000-0005-0000-0000-000070110000}"/>
    <cellStyle name="Note 4" xfId="4467" xr:uid="{00000000-0005-0000-0000-000071110000}"/>
    <cellStyle name="Note 4 2" xfId="4468" xr:uid="{00000000-0005-0000-0000-000072110000}"/>
    <cellStyle name="Note 4_DIMENSIONAMENTO-PMSB" xfId="4469" xr:uid="{00000000-0005-0000-0000-000073110000}"/>
    <cellStyle name="Note 5" xfId="4470" xr:uid="{00000000-0005-0000-0000-000074110000}"/>
    <cellStyle name="Note 6" xfId="4471" xr:uid="{00000000-0005-0000-0000-000075110000}"/>
    <cellStyle name="Note 7" xfId="4472" xr:uid="{00000000-0005-0000-0000-000076110000}"/>
    <cellStyle name="Note 8" xfId="4473" xr:uid="{00000000-0005-0000-0000-000077110000}"/>
    <cellStyle name="Note 9" xfId="4474" xr:uid="{00000000-0005-0000-0000-000078110000}"/>
    <cellStyle name="Note_DIMENSIONAMENTO-PMSB" xfId="4475" xr:uid="{00000000-0005-0000-0000-000079110000}"/>
    <cellStyle name="NPPESalesPct" xfId="4476" xr:uid="{00000000-0005-0000-0000-00007A110000}"/>
    <cellStyle name="number" xfId="4477" xr:uid="{00000000-0005-0000-0000-00007B110000}"/>
    <cellStyle name="Number [0]" xfId="4478" xr:uid="{00000000-0005-0000-0000-00007C110000}"/>
    <cellStyle name="Number [0] 2" xfId="4479" xr:uid="{00000000-0005-0000-0000-00007D110000}"/>
    <cellStyle name="Number [1]" xfId="4480" xr:uid="{00000000-0005-0000-0000-00007E110000}"/>
    <cellStyle name="Number [1] 2" xfId="4481" xr:uid="{00000000-0005-0000-0000-00007F110000}"/>
    <cellStyle name="Number [2]" xfId="4482" xr:uid="{00000000-0005-0000-0000-000080110000}"/>
    <cellStyle name="Number [2] 2" xfId="4483" xr:uid="{00000000-0005-0000-0000-000081110000}"/>
    <cellStyle name="Number 1" xfId="4484" xr:uid="{00000000-0005-0000-0000-000082110000}"/>
    <cellStyle name="Number II" xfId="4485" xr:uid="{00000000-0005-0000-0000-000083110000}"/>
    <cellStyle name="NWI%S" xfId="4486" xr:uid="{00000000-0005-0000-0000-000084110000}"/>
    <cellStyle name="Onedec" xfId="4487" xr:uid="{00000000-0005-0000-0000-000085110000}"/>
    <cellStyle name="Out_range" xfId="4488" xr:uid="{00000000-0005-0000-0000-000086110000}"/>
    <cellStyle name="Output" xfId="4489" xr:uid="{00000000-0005-0000-0000-000087110000}"/>
    <cellStyle name="Output 10" xfId="4490" xr:uid="{00000000-0005-0000-0000-000088110000}"/>
    <cellStyle name="Output 11" xfId="4491" xr:uid="{00000000-0005-0000-0000-000089110000}"/>
    <cellStyle name="Output 12" xfId="4492" xr:uid="{00000000-0005-0000-0000-00008A110000}"/>
    <cellStyle name="Output 2" xfId="4493" xr:uid="{00000000-0005-0000-0000-00008B110000}"/>
    <cellStyle name="Output 2 2" xfId="4494" xr:uid="{00000000-0005-0000-0000-00008C110000}"/>
    <cellStyle name="Output 2 2 2" xfId="4495" xr:uid="{00000000-0005-0000-0000-00008D110000}"/>
    <cellStyle name="Output 2 2 3" xfId="4496" xr:uid="{00000000-0005-0000-0000-00008E110000}"/>
    <cellStyle name="Output 2 2_DIMENSIONAMENTO-PMSB" xfId="4497" xr:uid="{00000000-0005-0000-0000-00008F110000}"/>
    <cellStyle name="Output 2 3" xfId="4498" xr:uid="{00000000-0005-0000-0000-000090110000}"/>
    <cellStyle name="Output 2 3 2" xfId="4499" xr:uid="{00000000-0005-0000-0000-000091110000}"/>
    <cellStyle name="Output 2 3_DIMENSIONAMENTO-PMSB" xfId="4500" xr:uid="{00000000-0005-0000-0000-000092110000}"/>
    <cellStyle name="Output 2 4" xfId="4501" xr:uid="{00000000-0005-0000-0000-000093110000}"/>
    <cellStyle name="Output 2_DIMENSIONAMENTO-PMSB" xfId="4502" xr:uid="{00000000-0005-0000-0000-000094110000}"/>
    <cellStyle name="Output 3" xfId="4503" xr:uid="{00000000-0005-0000-0000-000095110000}"/>
    <cellStyle name="Output 3 2" xfId="4504" xr:uid="{00000000-0005-0000-0000-000096110000}"/>
    <cellStyle name="Output 3 3" xfId="4505" xr:uid="{00000000-0005-0000-0000-000097110000}"/>
    <cellStyle name="Output 3_DIMENSIONAMENTO-PMSB" xfId="4506" xr:uid="{00000000-0005-0000-0000-000098110000}"/>
    <cellStyle name="Output 4" xfId="4507" xr:uid="{00000000-0005-0000-0000-000099110000}"/>
    <cellStyle name="Output 4 2" xfId="4508" xr:uid="{00000000-0005-0000-0000-00009A110000}"/>
    <cellStyle name="Output 4_DIMENSIONAMENTO-PMSB" xfId="4509" xr:uid="{00000000-0005-0000-0000-00009B110000}"/>
    <cellStyle name="Output 5" xfId="4510" xr:uid="{00000000-0005-0000-0000-00009C110000}"/>
    <cellStyle name="Output 6" xfId="4511" xr:uid="{00000000-0005-0000-0000-00009D110000}"/>
    <cellStyle name="Output 7" xfId="4512" xr:uid="{00000000-0005-0000-0000-00009E110000}"/>
    <cellStyle name="Output 8" xfId="4513" xr:uid="{00000000-0005-0000-0000-00009F110000}"/>
    <cellStyle name="Output 9" xfId="4514" xr:uid="{00000000-0005-0000-0000-0000A0110000}"/>
    <cellStyle name="Output_Ariquemes" xfId="4515" xr:uid="{00000000-0005-0000-0000-0000A1110000}"/>
    <cellStyle name="P&amp;L Numbers" xfId="4516" xr:uid="{00000000-0005-0000-0000-0000A2110000}"/>
    <cellStyle name="Page Heading" xfId="4517" xr:uid="{00000000-0005-0000-0000-0000A3110000}"/>
    <cellStyle name="Page Heading 2" xfId="4518" xr:uid="{00000000-0005-0000-0000-0000A4110000}"/>
    <cellStyle name="Page Heading Large" xfId="4519" xr:uid="{00000000-0005-0000-0000-0000A5110000}"/>
    <cellStyle name="Page Heading Large 2" xfId="4520" xr:uid="{00000000-0005-0000-0000-0000A6110000}"/>
    <cellStyle name="Page Heading Small" xfId="4521" xr:uid="{00000000-0005-0000-0000-0000A7110000}"/>
    <cellStyle name="Page Heading Small 2" xfId="4522" xr:uid="{00000000-0005-0000-0000-0000A8110000}"/>
    <cellStyle name="pc1" xfId="4523" xr:uid="{00000000-0005-0000-0000-0000A9110000}"/>
    <cellStyle name="pcent" xfId="4524" xr:uid="{00000000-0005-0000-0000-0000AA110000}"/>
    <cellStyle name="pct_sub" xfId="4525" xr:uid="{00000000-0005-0000-0000-0000AB110000}"/>
    <cellStyle name="Percen - Estilo1" xfId="4526" xr:uid="{00000000-0005-0000-0000-0000AC110000}"/>
    <cellStyle name="Percen - Estilo1 2" xfId="4527" xr:uid="{00000000-0005-0000-0000-0000AD110000}"/>
    <cellStyle name="Percen - Estilo2" xfId="4528" xr:uid="{00000000-0005-0000-0000-0000AE110000}"/>
    <cellStyle name="Percen - Estilo2 2" xfId="4529" xr:uid="{00000000-0005-0000-0000-0000AF110000}"/>
    <cellStyle name="Percent" xfId="4530" xr:uid="{00000000-0005-0000-0000-0000B0110000}"/>
    <cellStyle name="Percent [0%]" xfId="4531" xr:uid="{00000000-0005-0000-0000-0000B1110000}"/>
    <cellStyle name="Percent [0.00%]" xfId="4532" xr:uid="{00000000-0005-0000-0000-0000B2110000}"/>
    <cellStyle name="Percent [0]" xfId="4533" xr:uid="{00000000-0005-0000-0000-0000B3110000}"/>
    <cellStyle name="Percent [0] 2" xfId="4534" xr:uid="{00000000-0005-0000-0000-0000B4110000}"/>
    <cellStyle name="Percent [1]" xfId="4535" xr:uid="{00000000-0005-0000-0000-0000B5110000}"/>
    <cellStyle name="Percent [1] 2" xfId="4536" xr:uid="{00000000-0005-0000-0000-0000B6110000}"/>
    <cellStyle name="Percent [2]" xfId="4537" xr:uid="{00000000-0005-0000-0000-0000B7110000}"/>
    <cellStyle name="Percent [2] 2" xfId="4538" xr:uid="{00000000-0005-0000-0000-0000B8110000}"/>
    <cellStyle name="Percent 10" xfId="4539" xr:uid="{00000000-0005-0000-0000-0000B9110000}"/>
    <cellStyle name="Percent 11" xfId="4540" xr:uid="{00000000-0005-0000-0000-0000BA110000}"/>
    <cellStyle name="Percent 12" xfId="4541" xr:uid="{00000000-0005-0000-0000-0000BB110000}"/>
    <cellStyle name="Percent 12 2" xfId="4542" xr:uid="{00000000-0005-0000-0000-0000BC110000}"/>
    <cellStyle name="Percent 12 2 2" xfId="4543" xr:uid="{00000000-0005-0000-0000-0000BD110000}"/>
    <cellStyle name="Percent 13" xfId="4544" xr:uid="{00000000-0005-0000-0000-0000BE110000}"/>
    <cellStyle name="Percent 14" xfId="4545" xr:uid="{00000000-0005-0000-0000-0000BF110000}"/>
    <cellStyle name="Percent 14 2" xfId="4546" xr:uid="{00000000-0005-0000-0000-0000C0110000}"/>
    <cellStyle name="Percent 15" xfId="4547" xr:uid="{00000000-0005-0000-0000-0000C1110000}"/>
    <cellStyle name="Percent 2" xfId="4548" xr:uid="{00000000-0005-0000-0000-0000C2110000}"/>
    <cellStyle name="Percent 2 10" xfId="4549" xr:uid="{00000000-0005-0000-0000-0000C3110000}"/>
    <cellStyle name="Percent 2 11" xfId="4550" xr:uid="{00000000-0005-0000-0000-0000C4110000}"/>
    <cellStyle name="Percent 2 12" xfId="4551" xr:uid="{00000000-0005-0000-0000-0000C5110000}"/>
    <cellStyle name="Percent 2 13" xfId="4552" xr:uid="{00000000-0005-0000-0000-0000C6110000}"/>
    <cellStyle name="Percent 2 14" xfId="4553" xr:uid="{00000000-0005-0000-0000-0000C7110000}"/>
    <cellStyle name="Percent 2 15" xfId="4554" xr:uid="{00000000-0005-0000-0000-0000C8110000}"/>
    <cellStyle name="Percent 2 16" xfId="4555" xr:uid="{00000000-0005-0000-0000-0000C9110000}"/>
    <cellStyle name="Percent 2 17" xfId="4556" xr:uid="{00000000-0005-0000-0000-0000CA110000}"/>
    <cellStyle name="Percent 2 18" xfId="4557" xr:uid="{00000000-0005-0000-0000-0000CB110000}"/>
    <cellStyle name="Percent 2 2" xfId="4558" xr:uid="{00000000-0005-0000-0000-0000CC110000}"/>
    <cellStyle name="Percent 2 3" xfId="4559" xr:uid="{00000000-0005-0000-0000-0000CD110000}"/>
    <cellStyle name="Percent 2 3 2" xfId="4560" xr:uid="{00000000-0005-0000-0000-0000CE110000}"/>
    <cellStyle name="Percent 2 4" xfId="4561" xr:uid="{00000000-0005-0000-0000-0000CF110000}"/>
    <cellStyle name="Percent 2 5" xfId="4562" xr:uid="{00000000-0005-0000-0000-0000D0110000}"/>
    <cellStyle name="Percent 2 6" xfId="4563" xr:uid="{00000000-0005-0000-0000-0000D1110000}"/>
    <cellStyle name="Percent 2 7" xfId="4564" xr:uid="{00000000-0005-0000-0000-0000D2110000}"/>
    <cellStyle name="Percent 2 8" xfId="4565" xr:uid="{00000000-0005-0000-0000-0000D3110000}"/>
    <cellStyle name="Percent 2 9" xfId="4566" xr:uid="{00000000-0005-0000-0000-0000D4110000}"/>
    <cellStyle name="Percent 3" xfId="4567" xr:uid="{00000000-0005-0000-0000-0000D5110000}"/>
    <cellStyle name="Percent 3 5" xfId="4568" xr:uid="{00000000-0005-0000-0000-0000D6110000}"/>
    <cellStyle name="Percent 4" xfId="4569" xr:uid="{00000000-0005-0000-0000-0000D7110000}"/>
    <cellStyle name="Percent 5" xfId="4570" xr:uid="{00000000-0005-0000-0000-0000D8110000}"/>
    <cellStyle name="Percent 6" xfId="4571" xr:uid="{00000000-0005-0000-0000-0000D9110000}"/>
    <cellStyle name="Percent 7" xfId="4572" xr:uid="{00000000-0005-0000-0000-0000DA110000}"/>
    <cellStyle name="Percent 8" xfId="4573" xr:uid="{00000000-0005-0000-0000-0000DB110000}"/>
    <cellStyle name="Percent 9" xfId="4574" xr:uid="{00000000-0005-0000-0000-0000DC110000}"/>
    <cellStyle name="Percent Comma" xfId="4575" xr:uid="{00000000-0005-0000-0000-0000DD110000}"/>
    <cellStyle name="Percent Hard" xfId="4576" xr:uid="{00000000-0005-0000-0000-0000DE110000}"/>
    <cellStyle name="Percent_07. Hoja Anual 2009 - AFD - Janeiro2009" xfId="4577" xr:uid="{00000000-0005-0000-0000-0000DF110000}"/>
    <cellStyle name="Percentagem 2" xfId="4578" xr:uid="{00000000-0005-0000-0000-0000E0110000}"/>
    <cellStyle name="Percentagem 3" xfId="4579" xr:uid="{00000000-0005-0000-0000-0000E1110000}"/>
    <cellStyle name="Percentagem 4" xfId="4580" xr:uid="{00000000-0005-0000-0000-0000E2110000}"/>
    <cellStyle name="PercentSales" xfId="4581" xr:uid="{00000000-0005-0000-0000-0000E3110000}"/>
    <cellStyle name="Percentual" xfId="4582" xr:uid="{00000000-0005-0000-0000-0000E4110000}"/>
    <cellStyle name="Perlong" xfId="4583" xr:uid="{00000000-0005-0000-0000-0000E5110000}"/>
    <cellStyle name="pk" xfId="4584" xr:uid="{00000000-0005-0000-0000-0000E6110000}"/>
    <cellStyle name="pk 10" xfId="4585" xr:uid="{00000000-0005-0000-0000-0000E7110000}"/>
    <cellStyle name="pk 11" xfId="4586" xr:uid="{00000000-0005-0000-0000-0000E8110000}"/>
    <cellStyle name="pk 12" xfId="4587" xr:uid="{00000000-0005-0000-0000-0000E9110000}"/>
    <cellStyle name="pk 2" xfId="4588" xr:uid="{00000000-0005-0000-0000-0000EA110000}"/>
    <cellStyle name="pk 2 2" xfId="4589" xr:uid="{00000000-0005-0000-0000-0000EB110000}"/>
    <cellStyle name="pk 2 2 2" xfId="4590" xr:uid="{00000000-0005-0000-0000-0000EC110000}"/>
    <cellStyle name="pk 2 2 2 2" xfId="4591" xr:uid="{00000000-0005-0000-0000-0000ED110000}"/>
    <cellStyle name="pk 2 2 2_DIMENSIONAMENTO-PMSB" xfId="4592" xr:uid="{00000000-0005-0000-0000-0000EE110000}"/>
    <cellStyle name="pk 2 2 3" xfId="4593" xr:uid="{00000000-0005-0000-0000-0000EF110000}"/>
    <cellStyle name="pk 2 2_DIMENSIONAMENTO-PMSB" xfId="4594" xr:uid="{00000000-0005-0000-0000-0000F0110000}"/>
    <cellStyle name="pk 2 3" xfId="4595" xr:uid="{00000000-0005-0000-0000-0000F1110000}"/>
    <cellStyle name="pk 2_DIMENSIONAMENTO-PMSB" xfId="4596" xr:uid="{00000000-0005-0000-0000-0000F2110000}"/>
    <cellStyle name="pk 3" xfId="4597" xr:uid="{00000000-0005-0000-0000-0000F3110000}"/>
    <cellStyle name="pk 3 2" xfId="4598" xr:uid="{00000000-0005-0000-0000-0000F4110000}"/>
    <cellStyle name="pk 3 2 2" xfId="4599" xr:uid="{00000000-0005-0000-0000-0000F5110000}"/>
    <cellStyle name="pk 3 2_DIMENSIONAMENTO-PMSB" xfId="4600" xr:uid="{00000000-0005-0000-0000-0000F6110000}"/>
    <cellStyle name="pk 3 3" xfId="4601" xr:uid="{00000000-0005-0000-0000-0000F7110000}"/>
    <cellStyle name="pk 3_DIMENSIONAMENTO-PMSB" xfId="4602" xr:uid="{00000000-0005-0000-0000-0000F8110000}"/>
    <cellStyle name="pk 4" xfId="4603" xr:uid="{00000000-0005-0000-0000-0000F9110000}"/>
    <cellStyle name="pk 5" xfId="4604" xr:uid="{00000000-0005-0000-0000-0000FA110000}"/>
    <cellStyle name="pk 6" xfId="4605" xr:uid="{00000000-0005-0000-0000-0000FB110000}"/>
    <cellStyle name="pk 7" xfId="4606" xr:uid="{00000000-0005-0000-0000-0000FC110000}"/>
    <cellStyle name="pk 8" xfId="4607" xr:uid="{00000000-0005-0000-0000-0000FD110000}"/>
    <cellStyle name="pk 9" xfId="4608" xr:uid="{00000000-0005-0000-0000-0000FE110000}"/>
    <cellStyle name="pk_DIMENSIONAMENTO-PMSB" xfId="4609" xr:uid="{00000000-0005-0000-0000-0000FF110000}"/>
    <cellStyle name="Ponto" xfId="4610" xr:uid="{00000000-0005-0000-0000-000000120000}"/>
    <cellStyle name="Porcentagem" xfId="2" builtinId="5"/>
    <cellStyle name="Porcentagem 10" xfId="4611" xr:uid="{00000000-0005-0000-0000-000002120000}"/>
    <cellStyle name="Porcentagem 11" xfId="4612" xr:uid="{00000000-0005-0000-0000-000003120000}"/>
    <cellStyle name="Porcentagem 12" xfId="4613" xr:uid="{00000000-0005-0000-0000-000004120000}"/>
    <cellStyle name="Porcentagem 13" xfId="4614" xr:uid="{00000000-0005-0000-0000-000005120000}"/>
    <cellStyle name="Porcentagem 14" xfId="4615" xr:uid="{00000000-0005-0000-0000-000006120000}"/>
    <cellStyle name="Porcentagem 14 2" xfId="4616" xr:uid="{00000000-0005-0000-0000-000007120000}"/>
    <cellStyle name="Porcentagem 14 3" xfId="4617" xr:uid="{00000000-0005-0000-0000-000008120000}"/>
    <cellStyle name="Porcentagem 15" xfId="4618" xr:uid="{00000000-0005-0000-0000-000009120000}"/>
    <cellStyle name="Porcentagem 15 2" xfId="4619" xr:uid="{00000000-0005-0000-0000-00000A120000}"/>
    <cellStyle name="Porcentagem 16" xfId="4620" xr:uid="{00000000-0005-0000-0000-00000B120000}"/>
    <cellStyle name="Porcentagem 16 2" xfId="4621" xr:uid="{00000000-0005-0000-0000-00000C120000}"/>
    <cellStyle name="Porcentagem 17" xfId="4622" xr:uid="{00000000-0005-0000-0000-00000D120000}"/>
    <cellStyle name="Porcentagem 18" xfId="4623" xr:uid="{00000000-0005-0000-0000-00000E120000}"/>
    <cellStyle name="Porcentagem 19" xfId="4624" xr:uid="{00000000-0005-0000-0000-00000F120000}"/>
    <cellStyle name="Porcentagem 2" xfId="4625" xr:uid="{00000000-0005-0000-0000-000010120000}"/>
    <cellStyle name="Porcentagem 2 10" xfId="4626" xr:uid="{00000000-0005-0000-0000-000011120000}"/>
    <cellStyle name="Porcentagem 2 10 2" xfId="4627" xr:uid="{00000000-0005-0000-0000-000012120000}"/>
    <cellStyle name="Porcentagem 2 11" xfId="4628" xr:uid="{00000000-0005-0000-0000-000013120000}"/>
    <cellStyle name="Porcentagem 2 12" xfId="4629" xr:uid="{00000000-0005-0000-0000-000014120000}"/>
    <cellStyle name="Porcentagem 2 13" xfId="4630" xr:uid="{00000000-0005-0000-0000-000015120000}"/>
    <cellStyle name="Porcentagem 2 14" xfId="4631" xr:uid="{00000000-0005-0000-0000-000016120000}"/>
    <cellStyle name="Porcentagem 2 15" xfId="4632" xr:uid="{00000000-0005-0000-0000-000017120000}"/>
    <cellStyle name="Porcentagem 2 16" xfId="4633" xr:uid="{00000000-0005-0000-0000-000018120000}"/>
    <cellStyle name="Porcentagem 2 2" xfId="4634" xr:uid="{00000000-0005-0000-0000-000019120000}"/>
    <cellStyle name="Porcentagem 2 2 2" xfId="4635" xr:uid="{00000000-0005-0000-0000-00001A120000}"/>
    <cellStyle name="Porcentagem 2 2 3" xfId="4636" xr:uid="{00000000-0005-0000-0000-00001B120000}"/>
    <cellStyle name="Porcentagem 2 2 4" xfId="4637" xr:uid="{00000000-0005-0000-0000-00001C120000}"/>
    <cellStyle name="Porcentagem 2 2 5" xfId="4638" xr:uid="{00000000-0005-0000-0000-00001D120000}"/>
    <cellStyle name="Porcentagem 2 2 6" xfId="4639" xr:uid="{00000000-0005-0000-0000-00001E120000}"/>
    <cellStyle name="Porcentagem 2 2 7" xfId="4640" xr:uid="{00000000-0005-0000-0000-00001F120000}"/>
    <cellStyle name="Porcentagem 2 3" xfId="4641" xr:uid="{00000000-0005-0000-0000-000020120000}"/>
    <cellStyle name="Porcentagem 2 3 2" xfId="4642" xr:uid="{00000000-0005-0000-0000-000021120000}"/>
    <cellStyle name="Porcentagem 2 4" xfId="4643" xr:uid="{00000000-0005-0000-0000-000022120000}"/>
    <cellStyle name="Porcentagem 2 5" xfId="4644" xr:uid="{00000000-0005-0000-0000-000023120000}"/>
    <cellStyle name="Porcentagem 2 6" xfId="4645" xr:uid="{00000000-0005-0000-0000-000024120000}"/>
    <cellStyle name="Porcentagem 2 7" xfId="4646" xr:uid="{00000000-0005-0000-0000-000025120000}"/>
    <cellStyle name="Porcentagem 2 8" xfId="4647" xr:uid="{00000000-0005-0000-0000-000026120000}"/>
    <cellStyle name="Porcentagem 2 9" xfId="4648" xr:uid="{00000000-0005-0000-0000-000027120000}"/>
    <cellStyle name="Porcentagem 3" xfId="4649" xr:uid="{00000000-0005-0000-0000-000028120000}"/>
    <cellStyle name="Porcentagem 3 2" xfId="4650" xr:uid="{00000000-0005-0000-0000-000029120000}"/>
    <cellStyle name="Porcentagem 3 2 2" xfId="4651" xr:uid="{00000000-0005-0000-0000-00002A120000}"/>
    <cellStyle name="Porcentagem 3 2 3" xfId="4652" xr:uid="{00000000-0005-0000-0000-00002B120000}"/>
    <cellStyle name="Porcentagem 3 2 4" xfId="4653" xr:uid="{00000000-0005-0000-0000-00002C120000}"/>
    <cellStyle name="Porcentagem 3 3" xfId="4654" xr:uid="{00000000-0005-0000-0000-00002D120000}"/>
    <cellStyle name="Porcentagem 3 4" xfId="4655" xr:uid="{00000000-0005-0000-0000-00002E120000}"/>
    <cellStyle name="Porcentagem 3 5" xfId="4656" xr:uid="{00000000-0005-0000-0000-00002F120000}"/>
    <cellStyle name="Porcentagem 4" xfId="4657" xr:uid="{00000000-0005-0000-0000-000030120000}"/>
    <cellStyle name="Porcentagem 4 2" xfId="4658" xr:uid="{00000000-0005-0000-0000-000031120000}"/>
    <cellStyle name="Porcentagem 4 3" xfId="4659" xr:uid="{00000000-0005-0000-0000-000032120000}"/>
    <cellStyle name="Porcentagem 4 4" xfId="4660" xr:uid="{00000000-0005-0000-0000-000033120000}"/>
    <cellStyle name="Porcentagem 5" xfId="4661" xr:uid="{00000000-0005-0000-0000-000034120000}"/>
    <cellStyle name="Porcentagem 5 2" xfId="4662" xr:uid="{00000000-0005-0000-0000-000035120000}"/>
    <cellStyle name="Porcentagem 5 2 2" xfId="4663" xr:uid="{00000000-0005-0000-0000-000036120000}"/>
    <cellStyle name="Porcentagem 5 3" xfId="4664" xr:uid="{00000000-0005-0000-0000-000037120000}"/>
    <cellStyle name="Porcentagem 5 4" xfId="4665" xr:uid="{00000000-0005-0000-0000-000038120000}"/>
    <cellStyle name="Porcentagem 6" xfId="4666" xr:uid="{00000000-0005-0000-0000-000039120000}"/>
    <cellStyle name="Porcentagem 6 2" xfId="4667" xr:uid="{00000000-0005-0000-0000-00003A120000}"/>
    <cellStyle name="Porcentagem 6 3" xfId="4668" xr:uid="{00000000-0005-0000-0000-00003B120000}"/>
    <cellStyle name="Porcentagem 7" xfId="4669" xr:uid="{00000000-0005-0000-0000-00003C120000}"/>
    <cellStyle name="Porcentagem 7 2" xfId="4670" xr:uid="{00000000-0005-0000-0000-00003D120000}"/>
    <cellStyle name="Porcentagem 7 3" xfId="4671" xr:uid="{00000000-0005-0000-0000-00003E120000}"/>
    <cellStyle name="Porcentagem 7 4" xfId="4672" xr:uid="{00000000-0005-0000-0000-00003F120000}"/>
    <cellStyle name="Porcentagem 8" xfId="4673" xr:uid="{00000000-0005-0000-0000-000040120000}"/>
    <cellStyle name="Porcentagem 8 2" xfId="4674" xr:uid="{00000000-0005-0000-0000-000041120000}"/>
    <cellStyle name="Porcentagem 9" xfId="4675" xr:uid="{00000000-0005-0000-0000-000042120000}"/>
    <cellStyle name="Porcentaje" xfId="4676" xr:uid="{00000000-0005-0000-0000-000043120000}"/>
    <cellStyle name="Porcentaje 2" xfId="4677" xr:uid="{00000000-0005-0000-0000-000044120000}"/>
    <cellStyle name="Porcentual [0]" xfId="4678" xr:uid="{00000000-0005-0000-0000-000045120000}"/>
    <cellStyle name="Porcentual_02.MSI REGIS B. febrero 09. revisada" xfId="4679" xr:uid="{00000000-0005-0000-0000-000046120000}"/>
    <cellStyle name="Pounds" xfId="4680" xr:uid="{00000000-0005-0000-0000-000047120000}"/>
    <cellStyle name="Pounds (0)" xfId="4681" xr:uid="{00000000-0005-0000-0000-000048120000}"/>
    <cellStyle name="Pounds_Análise Viabilidade N_Fribrurgo CAENF v0" xfId="4682" xr:uid="{00000000-0005-0000-0000-000049120000}"/>
    <cellStyle name="Private" xfId="4683" xr:uid="{00000000-0005-0000-0000-00004A120000}"/>
    <cellStyle name="Private 2" xfId="4684" xr:uid="{00000000-0005-0000-0000-00004B120000}"/>
    <cellStyle name="Private 2 2" xfId="4685" xr:uid="{00000000-0005-0000-0000-00004C120000}"/>
    <cellStyle name="Private 3" xfId="4686" xr:uid="{00000000-0005-0000-0000-00004D120000}"/>
    <cellStyle name="Private_DIMENSIONAMENTO-PMSB" xfId="4687" xr:uid="{00000000-0005-0000-0000-00004E120000}"/>
    <cellStyle name="Private1" xfId="4688" xr:uid="{00000000-0005-0000-0000-00004F120000}"/>
    <cellStyle name="Prozent_Anadat" xfId="4689" xr:uid="{00000000-0005-0000-0000-000050120000}"/>
    <cellStyle name="Punto" xfId="4690" xr:uid="{00000000-0005-0000-0000-000051120000}"/>
    <cellStyle name="Punto0" xfId="4691" xr:uid="{00000000-0005-0000-0000-000052120000}"/>
    <cellStyle name="Ratio" xfId="4692" xr:uid="{00000000-0005-0000-0000-000053120000}"/>
    <cellStyle name="Ratio Comma" xfId="4693" xr:uid="{00000000-0005-0000-0000-000054120000}"/>
    <cellStyle name="Ratio_Modelo Wacc_Chemicals" xfId="4694" xr:uid="{00000000-0005-0000-0000-000055120000}"/>
    <cellStyle name="Red" xfId="4695" xr:uid="{00000000-0005-0000-0000-000056120000}"/>
    <cellStyle name="Red 2" xfId="4696" xr:uid="{00000000-0005-0000-0000-000057120000}"/>
    <cellStyle name="Red font" xfId="4697" xr:uid="{00000000-0005-0000-0000-000058120000}"/>
    <cellStyle name="Resultado 2" xfId="4698" xr:uid="{00000000-0005-0000-0000-000059120000}"/>
    <cellStyle name="Resultado 2 2" xfId="4699" xr:uid="{00000000-0005-0000-0000-00005A120000}"/>
    <cellStyle name="results" xfId="4700" xr:uid="{00000000-0005-0000-0000-00005B120000}"/>
    <cellStyle name="Results % 3 dp" xfId="4701" xr:uid="{00000000-0005-0000-0000-00005C120000}"/>
    <cellStyle name="results 2" xfId="4702" xr:uid="{00000000-0005-0000-0000-00005D120000}"/>
    <cellStyle name="results 3" xfId="4703" xr:uid="{00000000-0005-0000-0000-00005E120000}"/>
    <cellStyle name="Results 3 dp" xfId="4704" xr:uid="{00000000-0005-0000-0000-00005F120000}"/>
    <cellStyle name="results 4" xfId="4705" xr:uid="{00000000-0005-0000-0000-000060120000}"/>
    <cellStyle name="results_DIMENSIONAMENTO-PMSB" xfId="4706" xr:uid="{00000000-0005-0000-0000-000061120000}"/>
    <cellStyle name="Ricardo" xfId="4707" xr:uid="{00000000-0005-0000-0000-000062120000}"/>
    <cellStyle name="Ricardo 10" xfId="4708" xr:uid="{00000000-0005-0000-0000-000063120000}"/>
    <cellStyle name="Ricardo 11" xfId="4709" xr:uid="{00000000-0005-0000-0000-000064120000}"/>
    <cellStyle name="Ricardo 12" xfId="4710" xr:uid="{00000000-0005-0000-0000-000065120000}"/>
    <cellStyle name="Ricardo 2" xfId="4711" xr:uid="{00000000-0005-0000-0000-000066120000}"/>
    <cellStyle name="Ricardo 2 2" xfId="4712" xr:uid="{00000000-0005-0000-0000-000067120000}"/>
    <cellStyle name="Ricardo 2 2 2" xfId="4713" xr:uid="{00000000-0005-0000-0000-000068120000}"/>
    <cellStyle name="Ricardo 2 3" xfId="4714" xr:uid="{00000000-0005-0000-0000-000069120000}"/>
    <cellStyle name="Ricardo 2 3 2" xfId="4715" xr:uid="{00000000-0005-0000-0000-00006A120000}"/>
    <cellStyle name="Ricardo 2 4" xfId="4716" xr:uid="{00000000-0005-0000-0000-00006B120000}"/>
    <cellStyle name="Ricardo 3" xfId="4717" xr:uid="{00000000-0005-0000-0000-00006C120000}"/>
    <cellStyle name="Ricardo 3 2" xfId="4718" xr:uid="{00000000-0005-0000-0000-00006D120000}"/>
    <cellStyle name="Ricardo 4" xfId="4719" xr:uid="{00000000-0005-0000-0000-00006E120000}"/>
    <cellStyle name="Ricardo 4 2" xfId="4720" xr:uid="{00000000-0005-0000-0000-00006F120000}"/>
    <cellStyle name="Ricardo 5" xfId="4721" xr:uid="{00000000-0005-0000-0000-000070120000}"/>
    <cellStyle name="Ricardo 6" xfId="4722" xr:uid="{00000000-0005-0000-0000-000071120000}"/>
    <cellStyle name="Ricardo 7" xfId="4723" xr:uid="{00000000-0005-0000-0000-000072120000}"/>
    <cellStyle name="Ricardo 8" xfId="4724" xr:uid="{00000000-0005-0000-0000-000073120000}"/>
    <cellStyle name="Ricardo 9" xfId="4725" xr:uid="{00000000-0005-0000-0000-000074120000}"/>
    <cellStyle name="Right" xfId="4726" xr:uid="{00000000-0005-0000-0000-000075120000}"/>
    <cellStyle name="Roadrunner" xfId="4727" xr:uid="{00000000-0005-0000-0000-000076120000}"/>
    <cellStyle name="Roadrunner 2" xfId="4728" xr:uid="{00000000-0005-0000-0000-000077120000}"/>
    <cellStyle name="rodape" xfId="4729" xr:uid="{00000000-0005-0000-0000-000078120000}"/>
    <cellStyle name="Row Headings" xfId="4730" xr:uid="{00000000-0005-0000-0000-000079120000}"/>
    <cellStyle name="Row Headings 2" xfId="4731" xr:uid="{00000000-0005-0000-0000-00007A120000}"/>
    <cellStyle name="Saída 2" xfId="4732" xr:uid="{00000000-0005-0000-0000-00007B120000}"/>
    <cellStyle name="Saída 2 2" xfId="4733" xr:uid="{00000000-0005-0000-0000-00007C120000}"/>
    <cellStyle name="Saída 2 2 2" xfId="4734" xr:uid="{00000000-0005-0000-0000-00007D120000}"/>
    <cellStyle name="Saída 2 2 2 2" xfId="4735" xr:uid="{00000000-0005-0000-0000-00007E120000}"/>
    <cellStyle name="Saída 2 2 2 3" xfId="4736" xr:uid="{00000000-0005-0000-0000-00007F120000}"/>
    <cellStyle name="Saída 2 2 2_DIMENSIONAMENTO-PMSB" xfId="4737" xr:uid="{00000000-0005-0000-0000-000080120000}"/>
    <cellStyle name="Saída 2 2 3" xfId="4738" xr:uid="{00000000-0005-0000-0000-000081120000}"/>
    <cellStyle name="Saída 2 2 4" xfId="4739" xr:uid="{00000000-0005-0000-0000-000082120000}"/>
    <cellStyle name="Saída 2 2_DIMENSIONAMENTO-PMSB" xfId="4740" xr:uid="{00000000-0005-0000-0000-000083120000}"/>
    <cellStyle name="Saída 2 3" xfId="4741" xr:uid="{00000000-0005-0000-0000-000084120000}"/>
    <cellStyle name="Saída 2 3 2" xfId="4742" xr:uid="{00000000-0005-0000-0000-000085120000}"/>
    <cellStyle name="Saída 2 3 3" xfId="4743" xr:uid="{00000000-0005-0000-0000-000086120000}"/>
    <cellStyle name="Saída 2 3_DIMENSIONAMENTO-PMSB" xfId="4744" xr:uid="{00000000-0005-0000-0000-000087120000}"/>
    <cellStyle name="Saída 2 4" xfId="4745" xr:uid="{00000000-0005-0000-0000-000088120000}"/>
    <cellStyle name="Saída 2 5" xfId="4746" xr:uid="{00000000-0005-0000-0000-000089120000}"/>
    <cellStyle name="Saída 2_DIMENSIONAMENTO-PMSB" xfId="4747" xr:uid="{00000000-0005-0000-0000-00008A120000}"/>
    <cellStyle name="Section" xfId="4748" xr:uid="{00000000-0005-0000-0000-00008B120000}"/>
    <cellStyle name="Section 2" xfId="4749" xr:uid="{00000000-0005-0000-0000-00008C120000}"/>
    <cellStyle name="Section name" xfId="4750" xr:uid="{00000000-0005-0000-0000-00008D120000}"/>
    <cellStyle name="sem virg." xfId="4751" xr:uid="{00000000-0005-0000-0000-00008E120000}"/>
    <cellStyle name="Sensitivity" xfId="4752" xr:uid="{00000000-0005-0000-0000-00008F120000}"/>
    <cellStyle name="Sensitivity 2" xfId="4753" xr:uid="{00000000-0005-0000-0000-000090120000}"/>
    <cellStyle name="Sep. milhar [0]" xfId="4754" xr:uid="{00000000-0005-0000-0000-000091120000}"/>
    <cellStyle name="Separador de m" xfId="4755" xr:uid="{00000000-0005-0000-0000-000092120000}"/>
    <cellStyle name="Separador de milhares 10" xfId="4756" xr:uid="{00000000-0005-0000-0000-000093120000}"/>
    <cellStyle name="Separador de milhares 11" xfId="4757" xr:uid="{00000000-0005-0000-0000-000094120000}"/>
    <cellStyle name="Separador de milhares 12" xfId="4758" xr:uid="{00000000-0005-0000-0000-000095120000}"/>
    <cellStyle name="Separador de milhares 12 2" xfId="4759" xr:uid="{00000000-0005-0000-0000-000096120000}"/>
    <cellStyle name="Separador de milhares 12_DIMENSIONAMENTO-PMSB" xfId="4760" xr:uid="{00000000-0005-0000-0000-000097120000}"/>
    <cellStyle name="Separador de milhares 13" xfId="4761" xr:uid="{00000000-0005-0000-0000-000098120000}"/>
    <cellStyle name="Separador de milhares 13 2" xfId="4762" xr:uid="{00000000-0005-0000-0000-000099120000}"/>
    <cellStyle name="Separador de milhares 13 2 2" xfId="4763" xr:uid="{00000000-0005-0000-0000-00009A120000}"/>
    <cellStyle name="Separador de milhares 13 2 3" xfId="4764" xr:uid="{00000000-0005-0000-0000-00009B120000}"/>
    <cellStyle name="Separador de milhares 13 2 4" xfId="4765" xr:uid="{00000000-0005-0000-0000-00009C120000}"/>
    <cellStyle name="Separador de milhares 13 2 5" xfId="4766" xr:uid="{00000000-0005-0000-0000-00009D120000}"/>
    <cellStyle name="Separador de milhares 13 2 5 2" xfId="4767" xr:uid="{00000000-0005-0000-0000-00009E120000}"/>
    <cellStyle name="Separador de milhares 13 2 5 3" xfId="4768" xr:uid="{00000000-0005-0000-0000-00009F120000}"/>
    <cellStyle name="Separador de milhares 13 2 5 4" xfId="4769" xr:uid="{00000000-0005-0000-0000-0000A0120000}"/>
    <cellStyle name="Separador de milhares 13 2 5 5" xfId="4770" xr:uid="{00000000-0005-0000-0000-0000A1120000}"/>
    <cellStyle name="Separador de milhares 13 2 6" xfId="4771" xr:uid="{00000000-0005-0000-0000-0000A2120000}"/>
    <cellStyle name="Separador de milhares 14" xfId="4772" xr:uid="{00000000-0005-0000-0000-0000A3120000}"/>
    <cellStyle name="Separador de milhares 14 2" xfId="4773" xr:uid="{00000000-0005-0000-0000-0000A4120000}"/>
    <cellStyle name="Separador de milhares 14 3" xfId="4774" xr:uid="{00000000-0005-0000-0000-0000A5120000}"/>
    <cellStyle name="Separador de milhares 14 4" xfId="4775" xr:uid="{00000000-0005-0000-0000-0000A6120000}"/>
    <cellStyle name="Separador de milhares 14 4 2" xfId="4776" xr:uid="{00000000-0005-0000-0000-0000A7120000}"/>
    <cellStyle name="Separador de milhares 15" xfId="4777" xr:uid="{00000000-0005-0000-0000-0000A8120000}"/>
    <cellStyle name="Separador de milhares 15 10" xfId="4778" xr:uid="{00000000-0005-0000-0000-0000A9120000}"/>
    <cellStyle name="Separador de milhares 15 2" xfId="4779" xr:uid="{00000000-0005-0000-0000-0000AA120000}"/>
    <cellStyle name="Separador de milhares 15 2 2" xfId="4780" xr:uid="{00000000-0005-0000-0000-0000AB120000}"/>
    <cellStyle name="Separador de milhares 15 2 3" xfId="4781" xr:uid="{00000000-0005-0000-0000-0000AC120000}"/>
    <cellStyle name="Separador de milhares 15 3" xfId="4782" xr:uid="{00000000-0005-0000-0000-0000AD120000}"/>
    <cellStyle name="Separador de milhares 15 4" xfId="4783" xr:uid="{00000000-0005-0000-0000-0000AE120000}"/>
    <cellStyle name="Separador de milhares 15 5" xfId="4784" xr:uid="{00000000-0005-0000-0000-0000AF120000}"/>
    <cellStyle name="Separador de milhares 15 6" xfId="4785" xr:uid="{00000000-0005-0000-0000-0000B0120000}"/>
    <cellStyle name="Separador de milhares 15 7" xfId="4786" xr:uid="{00000000-0005-0000-0000-0000B1120000}"/>
    <cellStyle name="Separador de milhares 15 8" xfId="4787" xr:uid="{00000000-0005-0000-0000-0000B2120000}"/>
    <cellStyle name="Separador de milhares 15 9" xfId="4788" xr:uid="{00000000-0005-0000-0000-0000B3120000}"/>
    <cellStyle name="Separador de milhares 15 9 2" xfId="4789" xr:uid="{00000000-0005-0000-0000-0000B4120000}"/>
    <cellStyle name="Separador de milhares 16" xfId="4790" xr:uid="{00000000-0005-0000-0000-0000B5120000}"/>
    <cellStyle name="Separador de milhares 17" xfId="4791" xr:uid="{00000000-0005-0000-0000-0000B6120000}"/>
    <cellStyle name="Separador de milhares 17 2" xfId="4792" xr:uid="{00000000-0005-0000-0000-0000B7120000}"/>
    <cellStyle name="Separador de milhares 17 3" xfId="4793" xr:uid="{00000000-0005-0000-0000-0000B8120000}"/>
    <cellStyle name="Separador de milhares 18" xfId="4794" xr:uid="{00000000-0005-0000-0000-0000B9120000}"/>
    <cellStyle name="Separador de milhares 19" xfId="4795" xr:uid="{00000000-0005-0000-0000-0000BA120000}"/>
    <cellStyle name="Separador de milhares 2" xfId="4796" xr:uid="{00000000-0005-0000-0000-0000BB120000}"/>
    <cellStyle name="Separador de milhares 2 10" xfId="4797" xr:uid="{00000000-0005-0000-0000-0000BC120000}"/>
    <cellStyle name="Separador de milhares 2 10 2" xfId="4798" xr:uid="{00000000-0005-0000-0000-0000BD120000}"/>
    <cellStyle name="Separador de milhares 2 10 2 2" xfId="4799" xr:uid="{00000000-0005-0000-0000-0000BE120000}"/>
    <cellStyle name="Separador de milhares 2 11" xfId="4800" xr:uid="{00000000-0005-0000-0000-0000BF120000}"/>
    <cellStyle name="Separador de milhares 2 11 2" xfId="4801" xr:uid="{00000000-0005-0000-0000-0000C0120000}"/>
    <cellStyle name="Separador de milhares 2 11 3" xfId="4802" xr:uid="{00000000-0005-0000-0000-0000C1120000}"/>
    <cellStyle name="Separador de milhares 2 11 4" xfId="4803" xr:uid="{00000000-0005-0000-0000-0000C2120000}"/>
    <cellStyle name="Separador de milhares 2 11 5" xfId="4804" xr:uid="{00000000-0005-0000-0000-0000C3120000}"/>
    <cellStyle name="Separador de milhares 2 11 6" xfId="4805" xr:uid="{00000000-0005-0000-0000-0000C4120000}"/>
    <cellStyle name="Separador de milhares 2 12" xfId="4806" xr:uid="{00000000-0005-0000-0000-0000C5120000}"/>
    <cellStyle name="Separador de milhares 2 12 2" xfId="4807" xr:uid="{00000000-0005-0000-0000-0000C6120000}"/>
    <cellStyle name="Separador de milhares 2 13" xfId="4808" xr:uid="{00000000-0005-0000-0000-0000C7120000}"/>
    <cellStyle name="Separador de milhares 2 14" xfId="4809" xr:uid="{00000000-0005-0000-0000-0000C8120000}"/>
    <cellStyle name="Separador de milhares 2 15" xfId="4810" xr:uid="{00000000-0005-0000-0000-0000C9120000}"/>
    <cellStyle name="Separador de milhares 2 16" xfId="4811" xr:uid="{00000000-0005-0000-0000-0000CA120000}"/>
    <cellStyle name="Separador de milhares 2 17" xfId="4812" xr:uid="{00000000-0005-0000-0000-0000CB120000}"/>
    <cellStyle name="Separador de milhares 2 18" xfId="4813" xr:uid="{00000000-0005-0000-0000-0000CC120000}"/>
    <cellStyle name="Separador de milhares 2 19" xfId="4814" xr:uid="{00000000-0005-0000-0000-0000CD120000}"/>
    <cellStyle name="Separador de milhares 2 2" xfId="4815" xr:uid="{00000000-0005-0000-0000-0000CE120000}"/>
    <cellStyle name="Separador de milhares 2 2 2" xfId="4816" xr:uid="{00000000-0005-0000-0000-0000CF120000}"/>
    <cellStyle name="Separador de milhares 2 2 2 2" xfId="4817" xr:uid="{00000000-0005-0000-0000-0000D0120000}"/>
    <cellStyle name="Separador de milhares 2 2 2 2 2" xfId="4818" xr:uid="{00000000-0005-0000-0000-0000D1120000}"/>
    <cellStyle name="Separador de milhares 2 20" xfId="4819" xr:uid="{00000000-0005-0000-0000-0000D2120000}"/>
    <cellStyle name="Separador de milhares 2 21" xfId="4820" xr:uid="{00000000-0005-0000-0000-0000D3120000}"/>
    <cellStyle name="Separador de milhares 2 22" xfId="4821" xr:uid="{00000000-0005-0000-0000-0000D4120000}"/>
    <cellStyle name="Separador de milhares 2 23" xfId="4822" xr:uid="{00000000-0005-0000-0000-0000D5120000}"/>
    <cellStyle name="Separador de milhares 2 24" xfId="4823" xr:uid="{00000000-0005-0000-0000-0000D6120000}"/>
    <cellStyle name="Separador de milhares 2 25" xfId="4824" xr:uid="{00000000-0005-0000-0000-0000D7120000}"/>
    <cellStyle name="Separador de milhares 2 26" xfId="4825" xr:uid="{00000000-0005-0000-0000-0000D8120000}"/>
    <cellStyle name="Separador de milhares 2 27" xfId="4826" xr:uid="{00000000-0005-0000-0000-0000D9120000}"/>
    <cellStyle name="Separador de milhares 2 28" xfId="4827" xr:uid="{00000000-0005-0000-0000-0000DA120000}"/>
    <cellStyle name="Separador de milhares 2 29" xfId="4828" xr:uid="{00000000-0005-0000-0000-0000DB120000}"/>
    <cellStyle name="Separador de milhares 2 3" xfId="4829" xr:uid="{00000000-0005-0000-0000-0000DC120000}"/>
    <cellStyle name="Separador de milhares 2 3 2" xfId="4830" xr:uid="{00000000-0005-0000-0000-0000DD120000}"/>
    <cellStyle name="Separador de milhares 2 3 3" xfId="4831" xr:uid="{00000000-0005-0000-0000-0000DE120000}"/>
    <cellStyle name="Separador de milhares 2 3 3 2" xfId="4832" xr:uid="{00000000-0005-0000-0000-0000DF120000}"/>
    <cellStyle name="Separador de milhares 2 3 4" xfId="4833" xr:uid="{00000000-0005-0000-0000-0000E0120000}"/>
    <cellStyle name="Separador de milhares 2 30" xfId="4834" xr:uid="{00000000-0005-0000-0000-0000E1120000}"/>
    <cellStyle name="Separador de milhares 2 31" xfId="4835" xr:uid="{00000000-0005-0000-0000-0000E2120000}"/>
    <cellStyle name="Separador de milhares 2 32" xfId="4836" xr:uid="{00000000-0005-0000-0000-0000E3120000}"/>
    <cellStyle name="Separador de milhares 2 33" xfId="4837" xr:uid="{00000000-0005-0000-0000-0000E4120000}"/>
    <cellStyle name="Separador de milhares 2 34" xfId="4838" xr:uid="{00000000-0005-0000-0000-0000E5120000}"/>
    <cellStyle name="Separador de milhares 2 35" xfId="4839" xr:uid="{00000000-0005-0000-0000-0000E6120000}"/>
    <cellStyle name="Separador de milhares 2 36" xfId="4840" xr:uid="{00000000-0005-0000-0000-0000E7120000}"/>
    <cellStyle name="Separador de milhares 2 37" xfId="4841" xr:uid="{00000000-0005-0000-0000-0000E8120000}"/>
    <cellStyle name="Separador de milhares 2 38" xfId="4842" xr:uid="{00000000-0005-0000-0000-0000E9120000}"/>
    <cellStyle name="Separador de milhares 2 39" xfId="4843" xr:uid="{00000000-0005-0000-0000-0000EA120000}"/>
    <cellStyle name="Separador de milhares 2 4" xfId="4844" xr:uid="{00000000-0005-0000-0000-0000EB120000}"/>
    <cellStyle name="Separador de milhares 2 4 2" xfId="4845" xr:uid="{00000000-0005-0000-0000-0000EC120000}"/>
    <cellStyle name="Separador de milhares 2 40" xfId="4846" xr:uid="{00000000-0005-0000-0000-0000ED120000}"/>
    <cellStyle name="Separador de milhares 2 41" xfId="4847" xr:uid="{00000000-0005-0000-0000-0000EE120000}"/>
    <cellStyle name="Separador de milhares 2 42" xfId="4848" xr:uid="{00000000-0005-0000-0000-0000EF120000}"/>
    <cellStyle name="Separador de milhares 2 43" xfId="4849" xr:uid="{00000000-0005-0000-0000-0000F0120000}"/>
    <cellStyle name="Separador de milhares 2 44" xfId="4850" xr:uid="{00000000-0005-0000-0000-0000F1120000}"/>
    <cellStyle name="Separador de milhares 2 45" xfId="4851" xr:uid="{00000000-0005-0000-0000-0000F2120000}"/>
    <cellStyle name="Separador de milhares 2 46" xfId="4852" xr:uid="{00000000-0005-0000-0000-0000F3120000}"/>
    <cellStyle name="Separador de milhares 2 47" xfId="4853" xr:uid="{00000000-0005-0000-0000-0000F4120000}"/>
    <cellStyle name="Separador de milhares 2 48" xfId="4854" xr:uid="{00000000-0005-0000-0000-0000F5120000}"/>
    <cellStyle name="Separador de milhares 2 49" xfId="4855" xr:uid="{00000000-0005-0000-0000-0000F6120000}"/>
    <cellStyle name="Separador de milhares 2 5" xfId="4856" xr:uid="{00000000-0005-0000-0000-0000F7120000}"/>
    <cellStyle name="Separador de milhares 2 5 2" xfId="4857" xr:uid="{00000000-0005-0000-0000-0000F8120000}"/>
    <cellStyle name="Separador de milhares 2 50" xfId="4858" xr:uid="{00000000-0005-0000-0000-0000F9120000}"/>
    <cellStyle name="Separador de milhares 2 51" xfId="4859" xr:uid="{00000000-0005-0000-0000-0000FA120000}"/>
    <cellStyle name="Separador de milhares 2 52" xfId="4860" xr:uid="{00000000-0005-0000-0000-0000FB120000}"/>
    <cellStyle name="Separador de milhares 2 53" xfId="4861" xr:uid="{00000000-0005-0000-0000-0000FC120000}"/>
    <cellStyle name="Separador de milhares 2 54" xfId="4862" xr:uid="{00000000-0005-0000-0000-0000FD120000}"/>
    <cellStyle name="Separador de milhares 2 55" xfId="4863" xr:uid="{00000000-0005-0000-0000-0000FE120000}"/>
    <cellStyle name="Separador de milhares 2 56" xfId="4864" xr:uid="{00000000-0005-0000-0000-0000FF120000}"/>
    <cellStyle name="Separador de milhares 2 57" xfId="4865" xr:uid="{00000000-0005-0000-0000-000000130000}"/>
    <cellStyle name="Separador de milhares 2 58" xfId="4866" xr:uid="{00000000-0005-0000-0000-000001130000}"/>
    <cellStyle name="Separador de milhares 2 59" xfId="4867" xr:uid="{00000000-0005-0000-0000-000002130000}"/>
    <cellStyle name="Separador de milhares 2 6" xfId="4868" xr:uid="{00000000-0005-0000-0000-000003130000}"/>
    <cellStyle name="Separador de milhares 2 6 2" xfId="4869" xr:uid="{00000000-0005-0000-0000-000004130000}"/>
    <cellStyle name="Separador de milhares 2 7" xfId="4870" xr:uid="{00000000-0005-0000-0000-000005130000}"/>
    <cellStyle name="Separador de milhares 2 7 2" xfId="4871" xr:uid="{00000000-0005-0000-0000-000006130000}"/>
    <cellStyle name="Separador de milhares 2 8" xfId="4872" xr:uid="{00000000-0005-0000-0000-000007130000}"/>
    <cellStyle name="Separador de milhares 2 8 2" xfId="4873" xr:uid="{00000000-0005-0000-0000-000008130000}"/>
    <cellStyle name="Separador de milhares 2 9" xfId="4874" xr:uid="{00000000-0005-0000-0000-000009130000}"/>
    <cellStyle name="Separador de milhares 2 9 2" xfId="4875" xr:uid="{00000000-0005-0000-0000-00000A130000}"/>
    <cellStyle name="Separador de milhares 2_MSI PLANALTO SUL enero 09" xfId="4876" xr:uid="{00000000-0005-0000-0000-00000B130000}"/>
    <cellStyle name="Separador de milhares 20" xfId="4877" xr:uid="{00000000-0005-0000-0000-00000C130000}"/>
    <cellStyle name="Separador de milhares 21" xfId="4878" xr:uid="{00000000-0005-0000-0000-00000D130000}"/>
    <cellStyle name="Separador de milhares 21 2" xfId="4879" xr:uid="{00000000-0005-0000-0000-00000E130000}"/>
    <cellStyle name="Separador de milhares 22" xfId="4880" xr:uid="{00000000-0005-0000-0000-00000F130000}"/>
    <cellStyle name="Separador de milhares 23" xfId="4881" xr:uid="{00000000-0005-0000-0000-000010130000}"/>
    <cellStyle name="Separador de milhares 24" xfId="4882" xr:uid="{00000000-0005-0000-0000-000011130000}"/>
    <cellStyle name="Separador de milhares 25" xfId="4883" xr:uid="{00000000-0005-0000-0000-000012130000}"/>
    <cellStyle name="Separador de milhares 26" xfId="4884" xr:uid="{00000000-0005-0000-0000-000013130000}"/>
    <cellStyle name="Separador de milhares 27" xfId="4885" xr:uid="{00000000-0005-0000-0000-000014130000}"/>
    <cellStyle name="Separador de milhares 28" xfId="4886" xr:uid="{00000000-0005-0000-0000-000015130000}"/>
    <cellStyle name="Separador de milhares 28 2" xfId="4887" xr:uid="{00000000-0005-0000-0000-000016130000}"/>
    <cellStyle name="Separador de milhares 28 3" xfId="4888" xr:uid="{00000000-0005-0000-0000-000017130000}"/>
    <cellStyle name="Separador de milhares 29" xfId="4889" xr:uid="{00000000-0005-0000-0000-000018130000}"/>
    <cellStyle name="Separador de milhares 3" xfId="4890" xr:uid="{00000000-0005-0000-0000-000019130000}"/>
    <cellStyle name="Separador de milhares 3 10" xfId="4891" xr:uid="{00000000-0005-0000-0000-00001A130000}"/>
    <cellStyle name="Separador de milhares 3 10 2" xfId="4892" xr:uid="{00000000-0005-0000-0000-00001B130000}"/>
    <cellStyle name="Separador de milhares 3 10 3" xfId="4893" xr:uid="{00000000-0005-0000-0000-00001C130000}"/>
    <cellStyle name="Separador de milhares 3 11" xfId="4894" xr:uid="{00000000-0005-0000-0000-00001D130000}"/>
    <cellStyle name="Separador de milhares 3 11 2" xfId="4895" xr:uid="{00000000-0005-0000-0000-00001E130000}"/>
    <cellStyle name="Separador de milhares 3 11 3" xfId="4896" xr:uid="{00000000-0005-0000-0000-00001F130000}"/>
    <cellStyle name="Separador de milhares 3 11 4" xfId="4897" xr:uid="{00000000-0005-0000-0000-000020130000}"/>
    <cellStyle name="Separador de milhares 3 12" xfId="4898" xr:uid="{00000000-0005-0000-0000-000021130000}"/>
    <cellStyle name="Separador de milhares 3 13" xfId="4899" xr:uid="{00000000-0005-0000-0000-000022130000}"/>
    <cellStyle name="Separador de milhares 3 14" xfId="4900" xr:uid="{00000000-0005-0000-0000-000023130000}"/>
    <cellStyle name="Separador de milhares 3 15" xfId="4901" xr:uid="{00000000-0005-0000-0000-000024130000}"/>
    <cellStyle name="Separador de milhares 3 16" xfId="4902" xr:uid="{00000000-0005-0000-0000-000025130000}"/>
    <cellStyle name="Separador de milhares 3 17" xfId="4903" xr:uid="{00000000-0005-0000-0000-000026130000}"/>
    <cellStyle name="Separador de milhares 3 18" xfId="4904" xr:uid="{00000000-0005-0000-0000-000027130000}"/>
    <cellStyle name="Separador de milhares 3 2" xfId="4905" xr:uid="{00000000-0005-0000-0000-000028130000}"/>
    <cellStyle name="Separador de milhares 3 2 2" xfId="4906" xr:uid="{00000000-0005-0000-0000-000029130000}"/>
    <cellStyle name="Separador de milhares 3 2 3" xfId="4907" xr:uid="{00000000-0005-0000-0000-00002A130000}"/>
    <cellStyle name="Separador de milhares 3 2 4" xfId="4908" xr:uid="{00000000-0005-0000-0000-00002B130000}"/>
    <cellStyle name="Separador de milhares 3 2 5" xfId="4909" xr:uid="{00000000-0005-0000-0000-00002C130000}"/>
    <cellStyle name="Separador de milhares 3 2 6" xfId="4910" xr:uid="{00000000-0005-0000-0000-00002D130000}"/>
    <cellStyle name="Separador de milhares 3 2 7" xfId="4911" xr:uid="{00000000-0005-0000-0000-00002E130000}"/>
    <cellStyle name="Separador de milhares 3 2_MSI PLANALTO SUL enero 09" xfId="4912" xr:uid="{00000000-0005-0000-0000-00002F130000}"/>
    <cellStyle name="Separador de milhares 3 3" xfId="4913" xr:uid="{00000000-0005-0000-0000-000030130000}"/>
    <cellStyle name="Separador de milhares 3 3 2" xfId="4914" xr:uid="{00000000-0005-0000-0000-000031130000}"/>
    <cellStyle name="Separador de milhares 3 3 3" xfId="4915" xr:uid="{00000000-0005-0000-0000-000032130000}"/>
    <cellStyle name="Separador de milhares 3 3 4" xfId="4916" xr:uid="{00000000-0005-0000-0000-000033130000}"/>
    <cellStyle name="Separador de milhares 3 3 5" xfId="4917" xr:uid="{00000000-0005-0000-0000-000034130000}"/>
    <cellStyle name="Separador de milhares 3 3 6" xfId="4918" xr:uid="{00000000-0005-0000-0000-000035130000}"/>
    <cellStyle name="Separador de milhares 3 3 7" xfId="4919" xr:uid="{00000000-0005-0000-0000-000036130000}"/>
    <cellStyle name="Separador de milhares 3 4" xfId="4920" xr:uid="{00000000-0005-0000-0000-000037130000}"/>
    <cellStyle name="Separador de milhares 3 4 2" xfId="4921" xr:uid="{00000000-0005-0000-0000-000038130000}"/>
    <cellStyle name="Separador de milhares 3 4 3" xfId="4922" xr:uid="{00000000-0005-0000-0000-000039130000}"/>
    <cellStyle name="Separador de milhares 3 4 4" xfId="4923" xr:uid="{00000000-0005-0000-0000-00003A130000}"/>
    <cellStyle name="Separador de milhares 3 4 5" xfId="4924" xr:uid="{00000000-0005-0000-0000-00003B130000}"/>
    <cellStyle name="Separador de milhares 3 4 6" xfId="4925" xr:uid="{00000000-0005-0000-0000-00003C130000}"/>
    <cellStyle name="Separador de milhares 3 4 7" xfId="4926" xr:uid="{00000000-0005-0000-0000-00003D130000}"/>
    <cellStyle name="Separador de milhares 3 5" xfId="4927" xr:uid="{00000000-0005-0000-0000-00003E130000}"/>
    <cellStyle name="Separador de milhares 3 5 2" xfId="4928" xr:uid="{00000000-0005-0000-0000-00003F130000}"/>
    <cellStyle name="Separador de milhares 3 5 3" xfId="4929" xr:uid="{00000000-0005-0000-0000-000040130000}"/>
    <cellStyle name="Separador de milhares 3 6" xfId="4930" xr:uid="{00000000-0005-0000-0000-000041130000}"/>
    <cellStyle name="Separador de milhares 3 6 2" xfId="4931" xr:uid="{00000000-0005-0000-0000-000042130000}"/>
    <cellStyle name="Separador de milhares 3 6 3" xfId="4932" xr:uid="{00000000-0005-0000-0000-000043130000}"/>
    <cellStyle name="Separador de milhares 3 7" xfId="4933" xr:uid="{00000000-0005-0000-0000-000044130000}"/>
    <cellStyle name="Separador de milhares 3 7 2" xfId="4934" xr:uid="{00000000-0005-0000-0000-000045130000}"/>
    <cellStyle name="Separador de milhares 3 7 3" xfId="4935" xr:uid="{00000000-0005-0000-0000-000046130000}"/>
    <cellStyle name="Separador de milhares 3 8" xfId="4936" xr:uid="{00000000-0005-0000-0000-000047130000}"/>
    <cellStyle name="Separador de milhares 3 8 2" xfId="4937" xr:uid="{00000000-0005-0000-0000-000048130000}"/>
    <cellStyle name="Separador de milhares 3 8 3" xfId="4938" xr:uid="{00000000-0005-0000-0000-000049130000}"/>
    <cellStyle name="Separador de milhares 3 9" xfId="4939" xr:uid="{00000000-0005-0000-0000-00004A130000}"/>
    <cellStyle name="Separador de milhares 3 9 2" xfId="4940" xr:uid="{00000000-0005-0000-0000-00004B130000}"/>
    <cellStyle name="Separador de milhares 3 9 3" xfId="4941" xr:uid="{00000000-0005-0000-0000-00004C130000}"/>
    <cellStyle name="Separador de milhares 3_4 - Interceptor Itaim" xfId="4942" xr:uid="{00000000-0005-0000-0000-00004D130000}"/>
    <cellStyle name="Separador de milhares 30" xfId="4943" xr:uid="{00000000-0005-0000-0000-00004E130000}"/>
    <cellStyle name="Separador de milhares 31" xfId="4944" xr:uid="{00000000-0005-0000-0000-00004F130000}"/>
    <cellStyle name="Separador de milhares 32" xfId="4945" xr:uid="{00000000-0005-0000-0000-000050130000}"/>
    <cellStyle name="Separador de milhares 33" xfId="4946" xr:uid="{00000000-0005-0000-0000-000051130000}"/>
    <cellStyle name="Separador de milhares 34" xfId="4947" xr:uid="{00000000-0005-0000-0000-000052130000}"/>
    <cellStyle name="Separador de milhares 35" xfId="4948" xr:uid="{00000000-0005-0000-0000-000053130000}"/>
    <cellStyle name="Separador de milhares 36" xfId="4949" xr:uid="{00000000-0005-0000-0000-000054130000}"/>
    <cellStyle name="Separador de milhares 37" xfId="4950" xr:uid="{00000000-0005-0000-0000-000055130000}"/>
    <cellStyle name="Separador de milhares 38" xfId="4951" xr:uid="{00000000-0005-0000-0000-000056130000}"/>
    <cellStyle name="Separador de milhares 39" xfId="4952" xr:uid="{00000000-0005-0000-0000-000057130000}"/>
    <cellStyle name="Separador de milhares 4" xfId="4953" xr:uid="{00000000-0005-0000-0000-000058130000}"/>
    <cellStyle name="Separador de milhares 4 10" xfId="4954" xr:uid="{00000000-0005-0000-0000-000059130000}"/>
    <cellStyle name="Separador de milhares 4 2" xfId="4955" xr:uid="{00000000-0005-0000-0000-00005A130000}"/>
    <cellStyle name="Separador de milhares 4 2 2" xfId="4956" xr:uid="{00000000-0005-0000-0000-00005B130000}"/>
    <cellStyle name="Separador de milhares 4 2 3" xfId="4957" xr:uid="{00000000-0005-0000-0000-00005C130000}"/>
    <cellStyle name="Separador de milhares 4 3" xfId="4958" xr:uid="{00000000-0005-0000-0000-00005D130000}"/>
    <cellStyle name="Separador de milhares 4 3 2" xfId="4959" xr:uid="{00000000-0005-0000-0000-00005E130000}"/>
    <cellStyle name="Separador de milhares 4 4" xfId="4960" xr:uid="{00000000-0005-0000-0000-00005F130000}"/>
    <cellStyle name="Separador de milhares 4 5" xfId="4961" xr:uid="{00000000-0005-0000-0000-000060130000}"/>
    <cellStyle name="Separador de milhares 4 6" xfId="4962" xr:uid="{00000000-0005-0000-0000-000061130000}"/>
    <cellStyle name="Separador de milhares 4 7" xfId="4963" xr:uid="{00000000-0005-0000-0000-000062130000}"/>
    <cellStyle name="Separador de milhares 4 8" xfId="4964" xr:uid="{00000000-0005-0000-0000-000063130000}"/>
    <cellStyle name="Separador de milhares 4 9" xfId="4965" xr:uid="{00000000-0005-0000-0000-000064130000}"/>
    <cellStyle name="Separador de milhares 43" xfId="4966" xr:uid="{00000000-0005-0000-0000-000065130000}"/>
    <cellStyle name="Separador de milhares 5" xfId="4967" xr:uid="{00000000-0005-0000-0000-000066130000}"/>
    <cellStyle name="Separador de milhares 5 2" xfId="4968" xr:uid="{00000000-0005-0000-0000-000067130000}"/>
    <cellStyle name="Separador de milhares 5 3" xfId="4969" xr:uid="{00000000-0005-0000-0000-000068130000}"/>
    <cellStyle name="Separador de milhares 5 4" xfId="4970" xr:uid="{00000000-0005-0000-0000-000069130000}"/>
    <cellStyle name="Separador de milhares 5 5" xfId="4971" xr:uid="{00000000-0005-0000-0000-00006A130000}"/>
    <cellStyle name="Separador de milhares 5 6" xfId="4972" xr:uid="{00000000-0005-0000-0000-00006B130000}"/>
    <cellStyle name="Separador de milhares 5 7" xfId="4973" xr:uid="{00000000-0005-0000-0000-00006C130000}"/>
    <cellStyle name="Separador de milhares 5_MSI PLANALTO SUL enero 09" xfId="4974" xr:uid="{00000000-0005-0000-0000-00006D130000}"/>
    <cellStyle name="Separador de milhares 6" xfId="4975" xr:uid="{00000000-0005-0000-0000-00006E130000}"/>
    <cellStyle name="Separador de milhares 6 2" xfId="4976" xr:uid="{00000000-0005-0000-0000-00006F130000}"/>
    <cellStyle name="Separador de milhares 6 3" xfId="4977" xr:uid="{00000000-0005-0000-0000-000070130000}"/>
    <cellStyle name="Separador de milhares 6 4" xfId="4978" xr:uid="{00000000-0005-0000-0000-000071130000}"/>
    <cellStyle name="Separador de milhares 6 5" xfId="4979" xr:uid="{00000000-0005-0000-0000-000072130000}"/>
    <cellStyle name="Separador de milhares 7" xfId="4980" xr:uid="{00000000-0005-0000-0000-000073130000}"/>
    <cellStyle name="Separador de milhares 7 2" xfId="4981" xr:uid="{00000000-0005-0000-0000-000074130000}"/>
    <cellStyle name="Separador de milhares 7 2 2" xfId="4982" xr:uid="{00000000-0005-0000-0000-000075130000}"/>
    <cellStyle name="Separador de milhares 7 2 2 2" xfId="4983" xr:uid="{00000000-0005-0000-0000-000076130000}"/>
    <cellStyle name="Separador de milhares 7 2 2 3" xfId="4984" xr:uid="{00000000-0005-0000-0000-000077130000}"/>
    <cellStyle name="Separador de milhares 7 2 2 3 2" xfId="4985" xr:uid="{00000000-0005-0000-0000-000078130000}"/>
    <cellStyle name="Separador de milhares 7 2 3" xfId="4986" xr:uid="{00000000-0005-0000-0000-000079130000}"/>
    <cellStyle name="Separador de milhares 7 2 4" xfId="4987" xr:uid="{00000000-0005-0000-0000-00007A130000}"/>
    <cellStyle name="Separador de milhares 7 2 5" xfId="4988" xr:uid="{00000000-0005-0000-0000-00007B130000}"/>
    <cellStyle name="Separador de milhares 7 2 5 2" xfId="4989" xr:uid="{00000000-0005-0000-0000-00007C130000}"/>
    <cellStyle name="Separador de milhares 7 3" xfId="4990" xr:uid="{00000000-0005-0000-0000-00007D130000}"/>
    <cellStyle name="Separador de milhares 7 3 2" xfId="4991" xr:uid="{00000000-0005-0000-0000-00007E130000}"/>
    <cellStyle name="Separador de milhares 7 4" xfId="4992" xr:uid="{00000000-0005-0000-0000-00007F130000}"/>
    <cellStyle name="Separador de milhares 7 5" xfId="4993" xr:uid="{00000000-0005-0000-0000-000080130000}"/>
    <cellStyle name="Separador de milhares 7 6" xfId="4994" xr:uid="{00000000-0005-0000-0000-000081130000}"/>
    <cellStyle name="Separador de milhares 7 7" xfId="4995" xr:uid="{00000000-0005-0000-0000-000082130000}"/>
    <cellStyle name="Separador de milhares 7 8" xfId="4996" xr:uid="{00000000-0005-0000-0000-000083130000}"/>
    <cellStyle name="Separador de milhares 7_MSI FERNAO DIAS. Enero 09" xfId="4997" xr:uid="{00000000-0005-0000-0000-000084130000}"/>
    <cellStyle name="Separador de milhares 8" xfId="4998" xr:uid="{00000000-0005-0000-0000-000085130000}"/>
    <cellStyle name="Separador de milhares 8 2" xfId="4999" xr:uid="{00000000-0005-0000-0000-000086130000}"/>
    <cellStyle name="Separador de milhares 8 2 2" xfId="5000" xr:uid="{00000000-0005-0000-0000-000087130000}"/>
    <cellStyle name="Separador de milhares 8 2 3" xfId="5001" xr:uid="{00000000-0005-0000-0000-000088130000}"/>
    <cellStyle name="Separador de milhares 8 2 4" xfId="5002" xr:uid="{00000000-0005-0000-0000-000089130000}"/>
    <cellStyle name="Separador de milhares 8 2 5" xfId="5003" xr:uid="{00000000-0005-0000-0000-00008A130000}"/>
    <cellStyle name="Separador de milhares 8 2 6" xfId="5004" xr:uid="{00000000-0005-0000-0000-00008B130000}"/>
    <cellStyle name="Separador de milhares 8 3" xfId="5005" xr:uid="{00000000-0005-0000-0000-00008C130000}"/>
    <cellStyle name="Separador de milhares 8 4" xfId="5006" xr:uid="{00000000-0005-0000-0000-00008D130000}"/>
    <cellStyle name="Separador de milhares 8 5" xfId="5007" xr:uid="{00000000-0005-0000-0000-00008E130000}"/>
    <cellStyle name="Separador de milhares 9" xfId="5008" xr:uid="{00000000-0005-0000-0000-00008F130000}"/>
    <cellStyle name="Separador de milhares 9 2" xfId="5009" xr:uid="{00000000-0005-0000-0000-000090130000}"/>
    <cellStyle name="Separador de milhares 9 3" xfId="5010" xr:uid="{00000000-0005-0000-0000-000091130000}"/>
    <cellStyle name="Shaded" xfId="5011" xr:uid="{00000000-0005-0000-0000-000092130000}"/>
    <cellStyle name="Shaded 2" xfId="5012" xr:uid="{00000000-0005-0000-0000-000093130000}"/>
    <cellStyle name="Sheet Title" xfId="5013" xr:uid="{00000000-0005-0000-0000-000094130000}"/>
    <cellStyle name="Sheet Title 2" xfId="5014" xr:uid="{00000000-0005-0000-0000-000095130000}"/>
    <cellStyle name="Single Accounting" xfId="5015" xr:uid="{00000000-0005-0000-0000-000096130000}"/>
    <cellStyle name="Small" xfId="5016" xr:uid="{00000000-0005-0000-0000-000097130000}"/>
    <cellStyle name="Standaard_Blad1" xfId="5017" xr:uid="{00000000-0005-0000-0000-000098130000}"/>
    <cellStyle name="Standard_airt-rev" xfId="5018" xr:uid="{00000000-0005-0000-0000-000099130000}"/>
    <cellStyle name="Stock Comma" xfId="5019" xr:uid="{00000000-0005-0000-0000-00009A130000}"/>
    <cellStyle name="Stock Price" xfId="5020" xr:uid="{00000000-0005-0000-0000-00009B130000}"/>
    <cellStyle name="Style 100" xfId="5021" xr:uid="{00000000-0005-0000-0000-00009C130000}"/>
    <cellStyle name="Style 101" xfId="5022" xr:uid="{00000000-0005-0000-0000-00009D130000}"/>
    <cellStyle name="Style 102" xfId="5023" xr:uid="{00000000-0005-0000-0000-00009E130000}"/>
    <cellStyle name="Style 103" xfId="5024" xr:uid="{00000000-0005-0000-0000-00009F130000}"/>
    <cellStyle name="Style 104" xfId="5025" xr:uid="{00000000-0005-0000-0000-0000A0130000}"/>
    <cellStyle name="Style 105" xfId="5026" xr:uid="{00000000-0005-0000-0000-0000A1130000}"/>
    <cellStyle name="Style 106" xfId="5027" xr:uid="{00000000-0005-0000-0000-0000A2130000}"/>
    <cellStyle name="Style 107" xfId="5028" xr:uid="{00000000-0005-0000-0000-0000A3130000}"/>
    <cellStyle name="Style 108" xfId="5029" xr:uid="{00000000-0005-0000-0000-0000A4130000}"/>
    <cellStyle name="Style 109" xfId="5030" xr:uid="{00000000-0005-0000-0000-0000A5130000}"/>
    <cellStyle name="Style 110" xfId="5031" xr:uid="{00000000-0005-0000-0000-0000A6130000}"/>
    <cellStyle name="Style 111" xfId="5032" xr:uid="{00000000-0005-0000-0000-0000A7130000}"/>
    <cellStyle name="Style 112" xfId="5033" xr:uid="{00000000-0005-0000-0000-0000A8130000}"/>
    <cellStyle name="Style 113" xfId="5034" xr:uid="{00000000-0005-0000-0000-0000A9130000}"/>
    <cellStyle name="Style 114" xfId="5035" xr:uid="{00000000-0005-0000-0000-0000AA130000}"/>
    <cellStyle name="Style 115" xfId="5036" xr:uid="{00000000-0005-0000-0000-0000AB130000}"/>
    <cellStyle name="Style 116" xfId="5037" xr:uid="{00000000-0005-0000-0000-0000AC130000}"/>
    <cellStyle name="Style 117" xfId="5038" xr:uid="{00000000-0005-0000-0000-0000AD130000}"/>
    <cellStyle name="Style 118" xfId="5039" xr:uid="{00000000-0005-0000-0000-0000AE130000}"/>
    <cellStyle name="Style 119" xfId="5040" xr:uid="{00000000-0005-0000-0000-0000AF130000}"/>
    <cellStyle name="Style 120" xfId="5041" xr:uid="{00000000-0005-0000-0000-0000B0130000}"/>
    <cellStyle name="Style 121" xfId="5042" xr:uid="{00000000-0005-0000-0000-0000B1130000}"/>
    <cellStyle name="Style 122" xfId="5043" xr:uid="{00000000-0005-0000-0000-0000B2130000}"/>
    <cellStyle name="Style 123" xfId="5044" xr:uid="{00000000-0005-0000-0000-0000B3130000}"/>
    <cellStyle name="Style 124" xfId="5045" xr:uid="{00000000-0005-0000-0000-0000B4130000}"/>
    <cellStyle name="Style 125" xfId="5046" xr:uid="{00000000-0005-0000-0000-0000B5130000}"/>
    <cellStyle name="Style 126" xfId="5047" xr:uid="{00000000-0005-0000-0000-0000B6130000}"/>
    <cellStyle name="Style 127" xfId="5048" xr:uid="{00000000-0005-0000-0000-0000B7130000}"/>
    <cellStyle name="Style 128" xfId="5049" xr:uid="{00000000-0005-0000-0000-0000B8130000}"/>
    <cellStyle name="Style 129" xfId="5050" xr:uid="{00000000-0005-0000-0000-0000B9130000}"/>
    <cellStyle name="Style 130" xfId="5051" xr:uid="{00000000-0005-0000-0000-0000BA130000}"/>
    <cellStyle name="Style 131" xfId="5052" xr:uid="{00000000-0005-0000-0000-0000BB130000}"/>
    <cellStyle name="Style 132" xfId="5053" xr:uid="{00000000-0005-0000-0000-0000BC130000}"/>
    <cellStyle name="Style 134" xfId="5054" xr:uid="{00000000-0005-0000-0000-0000BD130000}"/>
    <cellStyle name="Style 136" xfId="5055" xr:uid="{00000000-0005-0000-0000-0000BE130000}"/>
    <cellStyle name="Style 138" xfId="5056" xr:uid="{00000000-0005-0000-0000-0000BF130000}"/>
    <cellStyle name="Style 140" xfId="5057" xr:uid="{00000000-0005-0000-0000-0000C0130000}"/>
    <cellStyle name="Style 142" xfId="5058" xr:uid="{00000000-0005-0000-0000-0000C1130000}"/>
    <cellStyle name="Style 144" xfId="5059" xr:uid="{00000000-0005-0000-0000-0000C2130000}"/>
    <cellStyle name="Style 146" xfId="5060" xr:uid="{00000000-0005-0000-0000-0000C3130000}"/>
    <cellStyle name="Style 21" xfId="5061" xr:uid="{00000000-0005-0000-0000-0000C4130000}"/>
    <cellStyle name="Style 22" xfId="5062" xr:uid="{00000000-0005-0000-0000-0000C5130000}"/>
    <cellStyle name="Style 23" xfId="5063" xr:uid="{00000000-0005-0000-0000-0000C6130000}"/>
    <cellStyle name="Style 24" xfId="5064" xr:uid="{00000000-0005-0000-0000-0000C7130000}"/>
    <cellStyle name="Style 25" xfId="5065" xr:uid="{00000000-0005-0000-0000-0000C8130000}"/>
    <cellStyle name="Style 26" xfId="5066" xr:uid="{00000000-0005-0000-0000-0000C9130000}"/>
    <cellStyle name="Style 27" xfId="5067" xr:uid="{00000000-0005-0000-0000-0000CA130000}"/>
    <cellStyle name="Style 28" xfId="5068" xr:uid="{00000000-0005-0000-0000-0000CB130000}"/>
    <cellStyle name="Style 29" xfId="5069" xr:uid="{00000000-0005-0000-0000-0000CC130000}"/>
    <cellStyle name="Style 30" xfId="5070" xr:uid="{00000000-0005-0000-0000-0000CD130000}"/>
    <cellStyle name="Style 31" xfId="5071" xr:uid="{00000000-0005-0000-0000-0000CE130000}"/>
    <cellStyle name="Style 32" xfId="5072" xr:uid="{00000000-0005-0000-0000-0000CF130000}"/>
    <cellStyle name="Style 33" xfId="5073" xr:uid="{00000000-0005-0000-0000-0000D0130000}"/>
    <cellStyle name="Style 34" xfId="5074" xr:uid="{00000000-0005-0000-0000-0000D1130000}"/>
    <cellStyle name="Style 35" xfId="5075" xr:uid="{00000000-0005-0000-0000-0000D2130000}"/>
    <cellStyle name="Style 36" xfId="5076" xr:uid="{00000000-0005-0000-0000-0000D3130000}"/>
    <cellStyle name="Style 41" xfId="5077" xr:uid="{00000000-0005-0000-0000-0000D4130000}"/>
    <cellStyle name="Style 42" xfId="5078" xr:uid="{00000000-0005-0000-0000-0000D5130000}"/>
    <cellStyle name="Style 43" xfId="5079" xr:uid="{00000000-0005-0000-0000-0000D6130000}"/>
    <cellStyle name="Style 44" xfId="5080" xr:uid="{00000000-0005-0000-0000-0000D7130000}"/>
    <cellStyle name="Style 45" xfId="5081" xr:uid="{00000000-0005-0000-0000-0000D8130000}"/>
    <cellStyle name="Style 46" xfId="5082" xr:uid="{00000000-0005-0000-0000-0000D9130000}"/>
    <cellStyle name="Style 47" xfId="5083" xr:uid="{00000000-0005-0000-0000-0000DA130000}"/>
    <cellStyle name="Style 48" xfId="5084" xr:uid="{00000000-0005-0000-0000-0000DB130000}"/>
    <cellStyle name="Style 49" xfId="5085" xr:uid="{00000000-0005-0000-0000-0000DC130000}"/>
    <cellStyle name="Style 50" xfId="5086" xr:uid="{00000000-0005-0000-0000-0000DD130000}"/>
    <cellStyle name="Style 56" xfId="5087" xr:uid="{00000000-0005-0000-0000-0000DE130000}"/>
    <cellStyle name="Style 57" xfId="5088" xr:uid="{00000000-0005-0000-0000-0000DF130000}"/>
    <cellStyle name="Style 58" xfId="5089" xr:uid="{00000000-0005-0000-0000-0000E0130000}"/>
    <cellStyle name="Style 59" xfId="5090" xr:uid="{00000000-0005-0000-0000-0000E1130000}"/>
    <cellStyle name="Style 60" xfId="5091" xr:uid="{00000000-0005-0000-0000-0000E2130000}"/>
    <cellStyle name="Style 62" xfId="5092" xr:uid="{00000000-0005-0000-0000-0000E3130000}"/>
    <cellStyle name="Style 63" xfId="5093" xr:uid="{00000000-0005-0000-0000-0000E4130000}"/>
    <cellStyle name="Style 64" xfId="5094" xr:uid="{00000000-0005-0000-0000-0000E5130000}"/>
    <cellStyle name="Style 65" xfId="5095" xr:uid="{00000000-0005-0000-0000-0000E6130000}"/>
    <cellStyle name="Style 66" xfId="5096" xr:uid="{00000000-0005-0000-0000-0000E7130000}"/>
    <cellStyle name="Style 67" xfId="5097" xr:uid="{00000000-0005-0000-0000-0000E8130000}"/>
    <cellStyle name="Style 68" xfId="5098" xr:uid="{00000000-0005-0000-0000-0000E9130000}"/>
    <cellStyle name="Style 69" xfId="5099" xr:uid="{00000000-0005-0000-0000-0000EA130000}"/>
    <cellStyle name="Style 70" xfId="5100" xr:uid="{00000000-0005-0000-0000-0000EB130000}"/>
    <cellStyle name="Style 71" xfId="5101" xr:uid="{00000000-0005-0000-0000-0000EC130000}"/>
    <cellStyle name="Style 72" xfId="5102" xr:uid="{00000000-0005-0000-0000-0000ED130000}"/>
    <cellStyle name="Style 73" xfId="5103" xr:uid="{00000000-0005-0000-0000-0000EE130000}"/>
    <cellStyle name="Style 74" xfId="5104" xr:uid="{00000000-0005-0000-0000-0000EF130000}"/>
    <cellStyle name="Style 84" xfId="5105" xr:uid="{00000000-0005-0000-0000-0000F0130000}"/>
    <cellStyle name="Style 85" xfId="5106" xr:uid="{00000000-0005-0000-0000-0000F1130000}"/>
    <cellStyle name="Style 86" xfId="5107" xr:uid="{00000000-0005-0000-0000-0000F2130000}"/>
    <cellStyle name="Style 87" xfId="5108" xr:uid="{00000000-0005-0000-0000-0000F3130000}"/>
    <cellStyle name="Style 88" xfId="5109" xr:uid="{00000000-0005-0000-0000-0000F4130000}"/>
    <cellStyle name="Style 89" xfId="5110" xr:uid="{00000000-0005-0000-0000-0000F5130000}"/>
    <cellStyle name="Style 90" xfId="5111" xr:uid="{00000000-0005-0000-0000-0000F6130000}"/>
    <cellStyle name="Style 91" xfId="5112" xr:uid="{00000000-0005-0000-0000-0000F7130000}"/>
    <cellStyle name="Style 92" xfId="5113" xr:uid="{00000000-0005-0000-0000-0000F8130000}"/>
    <cellStyle name="Style 93" xfId="5114" xr:uid="{00000000-0005-0000-0000-0000F9130000}"/>
    <cellStyle name="Style 94" xfId="5115" xr:uid="{00000000-0005-0000-0000-0000FA130000}"/>
    <cellStyle name="Style 95" xfId="5116" xr:uid="{00000000-0005-0000-0000-0000FB130000}"/>
    <cellStyle name="Style 96" xfId="5117" xr:uid="{00000000-0005-0000-0000-0000FC130000}"/>
    <cellStyle name="Style 97" xfId="5118" xr:uid="{00000000-0005-0000-0000-0000FD130000}"/>
    <cellStyle name="Style 98" xfId="5119" xr:uid="{00000000-0005-0000-0000-0000FE130000}"/>
    <cellStyle name="Style 99" xfId="5120" xr:uid="{00000000-0005-0000-0000-0000FF130000}"/>
    <cellStyle name="Sub totals" xfId="5121" xr:uid="{00000000-0005-0000-0000-000000140000}"/>
    <cellStyle name="Sum" xfId="5122" xr:uid="{00000000-0005-0000-0000-000001140000}"/>
    <cellStyle name="Sum 2" xfId="5123" xr:uid="{00000000-0005-0000-0000-000002140000}"/>
    <cellStyle name="Summary" xfId="5124" xr:uid="{00000000-0005-0000-0000-000003140000}"/>
    <cellStyle name="Summary 2" xfId="5125" xr:uid="{00000000-0005-0000-0000-000004140000}"/>
    <cellStyle name="Table Col Head" xfId="5126" xr:uid="{00000000-0005-0000-0000-000005140000}"/>
    <cellStyle name="Table Col Head 2" xfId="5127" xr:uid="{00000000-0005-0000-0000-000006140000}"/>
    <cellStyle name="Table Sub Head" xfId="5128" xr:uid="{00000000-0005-0000-0000-000007140000}"/>
    <cellStyle name="Table Sub Head 2" xfId="5129" xr:uid="{00000000-0005-0000-0000-000008140000}"/>
    <cellStyle name="Table Title" xfId="5130" xr:uid="{00000000-0005-0000-0000-000009140000}"/>
    <cellStyle name="Table Title 2" xfId="5131" xr:uid="{00000000-0005-0000-0000-00000A140000}"/>
    <cellStyle name="Table Units" xfId="5132" xr:uid="{00000000-0005-0000-0000-00000B140000}"/>
    <cellStyle name="Table Units 2" xfId="5133" xr:uid="{00000000-0005-0000-0000-00000C140000}"/>
    <cellStyle name="TableBase" xfId="5134" xr:uid="{00000000-0005-0000-0000-00000D140000}"/>
    <cellStyle name="TableBase 2" xfId="5135" xr:uid="{00000000-0005-0000-0000-00000E140000}"/>
    <cellStyle name="TableBase 2 2" xfId="5136" xr:uid="{00000000-0005-0000-0000-00000F140000}"/>
    <cellStyle name="TableBase 2 3" xfId="5137" xr:uid="{00000000-0005-0000-0000-000010140000}"/>
    <cellStyle name="TableBase 2_DIMENSIONAMENTO-PMSB" xfId="5138" xr:uid="{00000000-0005-0000-0000-000011140000}"/>
    <cellStyle name="TableBase 3" xfId="5139" xr:uid="{00000000-0005-0000-0000-000012140000}"/>
    <cellStyle name="TableBase 3 2" xfId="5140" xr:uid="{00000000-0005-0000-0000-000013140000}"/>
    <cellStyle name="TableBase 3_DIMENSIONAMENTO-PMSB" xfId="5141" xr:uid="{00000000-0005-0000-0000-000014140000}"/>
    <cellStyle name="TableBase 4" xfId="5142" xr:uid="{00000000-0005-0000-0000-000015140000}"/>
    <cellStyle name="TableBase_DIMENSIONAMENTO-PMSB" xfId="5143" xr:uid="{00000000-0005-0000-0000-000016140000}"/>
    <cellStyle name="TableHead" xfId="5144" xr:uid="{00000000-0005-0000-0000-000017140000}"/>
    <cellStyle name="TableHead 2" xfId="5145" xr:uid="{00000000-0005-0000-0000-000018140000}"/>
    <cellStyle name="Tag" xfId="5146" xr:uid="{00000000-0005-0000-0000-000019140000}"/>
    <cellStyle name="test" xfId="5147" xr:uid="{00000000-0005-0000-0000-00001A140000}"/>
    <cellStyle name="test 2" xfId="5148" xr:uid="{00000000-0005-0000-0000-00001B140000}"/>
    <cellStyle name="Text" xfId="5149" xr:uid="{00000000-0005-0000-0000-00001C140000}"/>
    <cellStyle name="Text 2" xfId="5150" xr:uid="{00000000-0005-0000-0000-00001D140000}"/>
    <cellStyle name="TextNormal" xfId="5151" xr:uid="{00000000-0005-0000-0000-00001E140000}"/>
    <cellStyle name="Texto de Aviso 2" xfId="5152" xr:uid="{00000000-0005-0000-0000-00001F140000}"/>
    <cellStyle name="Texto de Aviso 2 2" xfId="5153" xr:uid="{00000000-0005-0000-0000-000020140000}"/>
    <cellStyle name="Texto Explicativo 2" xfId="5154" xr:uid="{00000000-0005-0000-0000-000021140000}"/>
    <cellStyle name="Texto Explicativo 2 2" xfId="5155" xr:uid="{00000000-0005-0000-0000-000022140000}"/>
    <cellStyle name="TFCF" xfId="5156" xr:uid="{00000000-0005-0000-0000-000023140000}"/>
    <cellStyle name="þ_x001d_ð'" xfId="5157" xr:uid="{00000000-0005-0000-0000-000024140000}"/>
    <cellStyle name="þ_x001d_ð'_x000c_ïþ÷" xfId="5158" xr:uid="{00000000-0005-0000-0000-000025140000}"/>
    <cellStyle name="þ_x001d_ð'_x000c_ïþ÷_x000c_âþU_x0001_o_x0014_x_x001c__x0007__x0001__x0001_" xfId="5159" xr:uid="{00000000-0005-0000-0000-000026140000}"/>
    <cellStyle name="þ_x001d_ð'_x000c_ïþ÷_x000c_âþU_x0001_o_x0014_x_x001c__x0007__x0001__x0001_ 2" xfId="5160" xr:uid="{00000000-0005-0000-0000-000027140000}"/>
    <cellStyle name="þ_x001d_ð'_x000c_ïþ÷_x000c_âþU_x0001_o_x0014_x_x001c__x0007__x0001__x0001_?_x0002_ÿÿÿÿÿÿÿÿÿÿÿÿÿÿÿ·?(_x0002__x001a__x001d_ ???Þ+ÿÿÿÿ????_x0006__x0016_??????????????Í!Ë??????????           ?????           ?????????_x000d_C:\UTIL\*.SPL_x000d_BOARD.SYS_x000d_OS\KEYBOARD.SYS_x000d_????????ss?/LRB:?redir??s??????_x0001_ÿÿ??????????!?D_x0016_?_x0001_ÿÿ????€?´_x0007_À?_x0014__x0017_ÿ???????s?WOR" xfId="5161" xr:uid="{00000000-0005-0000-0000-000028140000}"/>
    <cellStyle name="þ_x001d_ð'_x000c_ïþ÷_x000c_âþU_x0001_o_x0014_x_x001c__x0007__x0001__x0001_?_x0002_ÿÿÿÿÿÿÿÿÿÿÿÿÿÿÿ·?(_x0002__x001a__x001d_ ???Þ+ÿÿÿÿ????_x0006__x0016_??????????????Í!Ë??????????           ?????           ?????????_x000d_C:\UTIL\*.SPL_x000d_BOARD.SYS_x000d_OS\KEYBOARD.SYS_x000d_????????ss?/LRB:?redir??s??????_x0001_ÿÿ??????????!?D_x0016_?_x0001_ÿÿ????€?´_x0007_À?_x0014__x0017_ÿ???????s?WOR 2" xfId="5162" xr:uid="{00000000-0005-0000-0000-000029140000}"/>
    <cellStyle name="þ_x001d_ð'_x000c_ïþ÷_x000c_âþU_x0001_o_x0014_x_x001c__x0007__x0001__x0001_?_x0002_ÿÿÿÿÿÿÿÿÿÿÿÿÿÿÿ·?(_x0002__x001a__x001d_ ???Þ+ÿÿÿÿ????_x0006__x0016_??????????????Í!Ë??????????           ?????           ?????????_x000d_C:\UTIL\*.SPL_x000d_BOARD.SYS_x000d_OS\KEYBOARD.SYS_x000d_????????ss?/LRB:?redir??s??????_x0001_ÿÿ??????????!?D_x0016_?_x0001_ÿÿ?????´_x0007_À?_x0014__x0017_ÿ???????s?WOR" xfId="5163" xr:uid="{00000000-0005-0000-0000-00002A140000}"/>
    <cellStyle name="þ_x001d_ð'_x000c_ïþ÷_x000c_âþU_x0001_o_x0014_x_x001c__x0007__x0001__x0001_?_x0002_ÿÿÿÿÿÿÿÿÿÿÿÿÿÿÿ·?(_x0002__x001a__x001d_ ???Þ+ÿÿÿÿ????_x0006__x0016_??????????????Í!Ë??????????           ?????           ?????????_x000d_C:\UTIL\*.SPL_x000d_BOARD.SYS_x000d_OS\KEYBOARD.SYS_x000d_????????ss?/LRB:?redir??s??????_x0001_ÿÿ??????????!?D_x0016_?_x0001_ÿÿ?????´_x0007_À?_x0014__x0017_ÿ???????s?WOR 2" xfId="5164" xr:uid="{00000000-0005-0000-0000-00002B140000}"/>
    <cellStyle name="þ_x001d_ð'_x000c_ïþ÷_x000c_âþU_x0001_o_x0014_x_x001c__x0007__x0001__x0001__Orçamento Prolagos REV 04-05-09-Com marcos físicos-REV 04-04-09" xfId="5165" xr:uid="{00000000-0005-0000-0000-00002C140000}"/>
    <cellStyle name="Thousands" xfId="5166" xr:uid="{00000000-0005-0000-0000-00002D140000}"/>
    <cellStyle name="Time" xfId="5167" xr:uid="{00000000-0005-0000-0000-00002E140000}"/>
    <cellStyle name="Times 10" xfId="5168" xr:uid="{00000000-0005-0000-0000-00002F140000}"/>
    <cellStyle name="Times 10 2" xfId="5169" xr:uid="{00000000-0005-0000-0000-000030140000}"/>
    <cellStyle name="Times 12" xfId="5170" xr:uid="{00000000-0005-0000-0000-000031140000}"/>
    <cellStyle name="Times 12 2" xfId="5171" xr:uid="{00000000-0005-0000-0000-000032140000}"/>
    <cellStyle name="Title" xfId="5172" xr:uid="{00000000-0005-0000-0000-000033140000}"/>
    <cellStyle name="Title 2" xfId="5173" xr:uid="{00000000-0005-0000-0000-000034140000}"/>
    <cellStyle name="Title 2 2" xfId="5174" xr:uid="{00000000-0005-0000-0000-000035140000}"/>
    <cellStyle name="Title 2 3" xfId="5175" xr:uid="{00000000-0005-0000-0000-000036140000}"/>
    <cellStyle name="Title 2_DIMENSIONAMENTO-PMSB" xfId="5176" xr:uid="{00000000-0005-0000-0000-000037140000}"/>
    <cellStyle name="Title 3" xfId="5177" xr:uid="{00000000-0005-0000-0000-000038140000}"/>
    <cellStyle name="Title 3 2" xfId="5178" xr:uid="{00000000-0005-0000-0000-000039140000}"/>
    <cellStyle name="Title 3 3" xfId="5179" xr:uid="{00000000-0005-0000-0000-00003A140000}"/>
    <cellStyle name="Title 3_DIMENSIONAMENTO-PMSB" xfId="5180" xr:uid="{00000000-0005-0000-0000-00003B140000}"/>
    <cellStyle name="Title 4" xfId="5181" xr:uid="{00000000-0005-0000-0000-00003C140000}"/>
    <cellStyle name="Title_DREP" xfId="5182" xr:uid="{00000000-0005-0000-0000-00003D140000}"/>
    <cellStyle name="Titles" xfId="5183" xr:uid="{00000000-0005-0000-0000-00003E140000}"/>
    <cellStyle name="Titles 2" xfId="5184" xr:uid="{00000000-0005-0000-0000-00003F140000}"/>
    <cellStyle name="Titulo" xfId="5185" xr:uid="{00000000-0005-0000-0000-000040140000}"/>
    <cellStyle name="Título 1 1" xfId="5186" xr:uid="{00000000-0005-0000-0000-000041140000}"/>
    <cellStyle name="Título 1 1 1" xfId="5187" xr:uid="{00000000-0005-0000-0000-000042140000}"/>
    <cellStyle name="Título 1 1 1 2" xfId="5188" xr:uid="{00000000-0005-0000-0000-000043140000}"/>
    <cellStyle name="Título 1 1 2" xfId="5189" xr:uid="{00000000-0005-0000-0000-000044140000}"/>
    <cellStyle name="Título 1 10" xfId="5190" xr:uid="{00000000-0005-0000-0000-000045140000}"/>
    <cellStyle name="Título 1 11" xfId="5191" xr:uid="{00000000-0005-0000-0000-000046140000}"/>
    <cellStyle name="Título 1 12" xfId="5192" xr:uid="{00000000-0005-0000-0000-000047140000}"/>
    <cellStyle name="Título 1 13" xfId="5193" xr:uid="{00000000-0005-0000-0000-000048140000}"/>
    <cellStyle name="Título 1 14" xfId="5194" xr:uid="{00000000-0005-0000-0000-000049140000}"/>
    <cellStyle name="Título 1 15" xfId="5195" xr:uid="{00000000-0005-0000-0000-00004A140000}"/>
    <cellStyle name="Título 1 16" xfId="5196" xr:uid="{00000000-0005-0000-0000-00004B140000}"/>
    <cellStyle name="Título 1 17" xfId="5197" xr:uid="{00000000-0005-0000-0000-00004C140000}"/>
    <cellStyle name="Título 1 2" xfId="5198" xr:uid="{00000000-0005-0000-0000-00004D140000}"/>
    <cellStyle name="Título 1 2 2" xfId="5199" xr:uid="{00000000-0005-0000-0000-00004E140000}"/>
    <cellStyle name="Título 1 3" xfId="5200" xr:uid="{00000000-0005-0000-0000-00004F140000}"/>
    <cellStyle name="Título 1 4" xfId="5201" xr:uid="{00000000-0005-0000-0000-000050140000}"/>
    <cellStyle name="Título 1 5" xfId="5202" xr:uid="{00000000-0005-0000-0000-000051140000}"/>
    <cellStyle name="Título 1 6" xfId="5203" xr:uid="{00000000-0005-0000-0000-000052140000}"/>
    <cellStyle name="Título 1 7" xfId="5204" xr:uid="{00000000-0005-0000-0000-000053140000}"/>
    <cellStyle name="Título 1 8" xfId="5205" xr:uid="{00000000-0005-0000-0000-000054140000}"/>
    <cellStyle name="Título 1 9" xfId="5206" xr:uid="{00000000-0005-0000-0000-000055140000}"/>
    <cellStyle name="Titulo 10" xfId="5207" xr:uid="{00000000-0005-0000-0000-000056140000}"/>
    <cellStyle name="Titulo 11" xfId="5208" xr:uid="{00000000-0005-0000-0000-000057140000}"/>
    <cellStyle name="Titulo 12" xfId="5209" xr:uid="{00000000-0005-0000-0000-000058140000}"/>
    <cellStyle name="Titulo 2" xfId="5210" xr:uid="{00000000-0005-0000-0000-000059140000}"/>
    <cellStyle name="Título 2 10" xfId="5211" xr:uid="{00000000-0005-0000-0000-00005A140000}"/>
    <cellStyle name="Título 2 11" xfId="5212" xr:uid="{00000000-0005-0000-0000-00005B140000}"/>
    <cellStyle name="Título 2 12" xfId="5213" xr:uid="{00000000-0005-0000-0000-00005C140000}"/>
    <cellStyle name="Título 2 13" xfId="5214" xr:uid="{00000000-0005-0000-0000-00005D140000}"/>
    <cellStyle name="Título 2 14" xfId="5215" xr:uid="{00000000-0005-0000-0000-00005E140000}"/>
    <cellStyle name="Título 2 15" xfId="5216" xr:uid="{00000000-0005-0000-0000-00005F140000}"/>
    <cellStyle name="Título 2 16" xfId="5217" xr:uid="{00000000-0005-0000-0000-000060140000}"/>
    <cellStyle name="Título 2 17" xfId="5218" xr:uid="{00000000-0005-0000-0000-000061140000}"/>
    <cellStyle name="Titulo 2 2" xfId="5219" xr:uid="{00000000-0005-0000-0000-000062140000}"/>
    <cellStyle name="Título 2 2" xfId="5220" xr:uid="{00000000-0005-0000-0000-000063140000}"/>
    <cellStyle name="Titulo 2 2 2" xfId="5221" xr:uid="{00000000-0005-0000-0000-000064140000}"/>
    <cellStyle name="Título 2 2 2" xfId="5222" xr:uid="{00000000-0005-0000-0000-000065140000}"/>
    <cellStyle name="Titulo 2 2 2_QUADRO 5" xfId="5223" xr:uid="{00000000-0005-0000-0000-000066140000}"/>
    <cellStyle name="Titulo 2 2 3" xfId="5224" xr:uid="{00000000-0005-0000-0000-000067140000}"/>
    <cellStyle name="Titulo 2 2_DIMENSIONAMENTO-PMSB" xfId="5225" xr:uid="{00000000-0005-0000-0000-000068140000}"/>
    <cellStyle name="Titulo 2 3" xfId="5226" xr:uid="{00000000-0005-0000-0000-000069140000}"/>
    <cellStyle name="Título 2 3" xfId="5227" xr:uid="{00000000-0005-0000-0000-00006A140000}"/>
    <cellStyle name="Titulo 2 4" xfId="5228" xr:uid="{00000000-0005-0000-0000-00006B140000}"/>
    <cellStyle name="Título 2 4" xfId="5229" xr:uid="{00000000-0005-0000-0000-00006C140000}"/>
    <cellStyle name="Título 2 5" xfId="5230" xr:uid="{00000000-0005-0000-0000-00006D140000}"/>
    <cellStyle name="Título 2 6" xfId="5231" xr:uid="{00000000-0005-0000-0000-00006E140000}"/>
    <cellStyle name="Título 2 7" xfId="5232" xr:uid="{00000000-0005-0000-0000-00006F140000}"/>
    <cellStyle name="Título 2 8" xfId="5233" xr:uid="{00000000-0005-0000-0000-000070140000}"/>
    <cellStyle name="Título 2 9" xfId="5234" xr:uid="{00000000-0005-0000-0000-000071140000}"/>
    <cellStyle name="Titulo 2_DIMENSIONAMENTO-PMSB" xfId="5235" xr:uid="{00000000-0005-0000-0000-000072140000}"/>
    <cellStyle name="Titulo 3" xfId="5236" xr:uid="{00000000-0005-0000-0000-000073140000}"/>
    <cellStyle name="Titulo 3 2" xfId="5237" xr:uid="{00000000-0005-0000-0000-000074140000}"/>
    <cellStyle name="Título 3 2" xfId="5238" xr:uid="{00000000-0005-0000-0000-000075140000}"/>
    <cellStyle name="Titulo 3 2 2" xfId="5239" xr:uid="{00000000-0005-0000-0000-000076140000}"/>
    <cellStyle name="Título 3 2 2" xfId="5240" xr:uid="{00000000-0005-0000-0000-000077140000}"/>
    <cellStyle name="Titulo 3 2 2_QUADRO 5" xfId="5241" xr:uid="{00000000-0005-0000-0000-000078140000}"/>
    <cellStyle name="Titulo 3 2 3" xfId="5242" xr:uid="{00000000-0005-0000-0000-000079140000}"/>
    <cellStyle name="Titulo 3 2_DIMENSIONAMENTO-PMSB" xfId="5243" xr:uid="{00000000-0005-0000-0000-00007A140000}"/>
    <cellStyle name="Titulo 3 3" xfId="5244" xr:uid="{00000000-0005-0000-0000-00007B140000}"/>
    <cellStyle name="Titulo 3 4" xfId="5245" xr:uid="{00000000-0005-0000-0000-00007C140000}"/>
    <cellStyle name="Titulo 3_DIMENSIONAMENTO-PMSB" xfId="5246" xr:uid="{00000000-0005-0000-0000-00007D140000}"/>
    <cellStyle name="Titulo 4" xfId="5247" xr:uid="{00000000-0005-0000-0000-00007E140000}"/>
    <cellStyle name="Titulo 4 2" xfId="5248" xr:uid="{00000000-0005-0000-0000-00007F140000}"/>
    <cellStyle name="Título 4 2" xfId="5249" xr:uid="{00000000-0005-0000-0000-000080140000}"/>
    <cellStyle name="Título 4 2 2" xfId="5250" xr:uid="{00000000-0005-0000-0000-000081140000}"/>
    <cellStyle name="Titulo 4 2_QUADRO 5" xfId="5251" xr:uid="{00000000-0005-0000-0000-000082140000}"/>
    <cellStyle name="Título 4 3" xfId="5252" xr:uid="{00000000-0005-0000-0000-000083140000}"/>
    <cellStyle name="Titulo 4_DIMENSIONAMENTO-PMSB" xfId="5253" xr:uid="{00000000-0005-0000-0000-000084140000}"/>
    <cellStyle name="Titulo 5" xfId="5254" xr:uid="{00000000-0005-0000-0000-000085140000}"/>
    <cellStyle name="Título 5" xfId="5255" xr:uid="{00000000-0005-0000-0000-000086140000}"/>
    <cellStyle name="Titulo 5 2" xfId="5256" xr:uid="{00000000-0005-0000-0000-000087140000}"/>
    <cellStyle name="Título 5 2" xfId="5257" xr:uid="{00000000-0005-0000-0000-000088140000}"/>
    <cellStyle name="Titulo 5 2_QUADRO 5" xfId="5258" xr:uid="{00000000-0005-0000-0000-000089140000}"/>
    <cellStyle name="Titulo 5_DIMENSIONAMENTO-PMSB" xfId="5259" xr:uid="{00000000-0005-0000-0000-00008A140000}"/>
    <cellStyle name="Titulo 6" xfId="5260" xr:uid="{00000000-0005-0000-0000-00008B140000}"/>
    <cellStyle name="Titulo 7" xfId="5261" xr:uid="{00000000-0005-0000-0000-00008C140000}"/>
    <cellStyle name="Titulo 8" xfId="5262" xr:uid="{00000000-0005-0000-0000-00008D140000}"/>
    <cellStyle name="Titulo 9" xfId="5263" xr:uid="{00000000-0005-0000-0000-00008E140000}"/>
    <cellStyle name="Titulo_Análise Viabilidade N_Fribrurgo CAENF v0" xfId="5264" xr:uid="{00000000-0005-0000-0000-00008F140000}"/>
    <cellStyle name="Titulo1" xfId="5265" xr:uid="{00000000-0005-0000-0000-000090140000}"/>
    <cellStyle name="Titulo2" xfId="5266" xr:uid="{00000000-0005-0000-0000-000091140000}"/>
    <cellStyle name="To" xfId="5267" xr:uid="{00000000-0005-0000-0000-000092140000}"/>
    <cellStyle name="To Financials" xfId="5268" xr:uid="{00000000-0005-0000-0000-000093140000}"/>
    <cellStyle name="To Financials 2" xfId="5269" xr:uid="{00000000-0005-0000-0000-000094140000}"/>
    <cellStyle name="To_Financial_statements" xfId="5270" xr:uid="{00000000-0005-0000-0000-000095140000}"/>
    <cellStyle name="Tocopilla" xfId="5271" xr:uid="{00000000-0005-0000-0000-000096140000}"/>
    <cellStyle name="Top Edge" xfId="5272" xr:uid="{00000000-0005-0000-0000-000097140000}"/>
    <cellStyle name="Top Edge 2" xfId="5273" xr:uid="{00000000-0005-0000-0000-000098140000}"/>
    <cellStyle name="TopGrey" xfId="5274" xr:uid="{00000000-0005-0000-0000-000099140000}"/>
    <cellStyle name="Total 10" xfId="5275" xr:uid="{00000000-0005-0000-0000-00009A140000}"/>
    <cellStyle name="Total 11" xfId="5276" xr:uid="{00000000-0005-0000-0000-00009B140000}"/>
    <cellStyle name="Total 12" xfId="5277" xr:uid="{00000000-0005-0000-0000-00009C140000}"/>
    <cellStyle name="Total 13" xfId="5278" xr:uid="{00000000-0005-0000-0000-00009D140000}"/>
    <cellStyle name="Total 14" xfId="5279" xr:uid="{00000000-0005-0000-0000-00009E140000}"/>
    <cellStyle name="Total 15" xfId="5280" xr:uid="{00000000-0005-0000-0000-00009F140000}"/>
    <cellStyle name="Total 16" xfId="5281" xr:uid="{00000000-0005-0000-0000-0000A0140000}"/>
    <cellStyle name="Total 17" xfId="5282" xr:uid="{00000000-0005-0000-0000-0000A1140000}"/>
    <cellStyle name="Total 2" xfId="5283" xr:uid="{00000000-0005-0000-0000-0000A2140000}"/>
    <cellStyle name="Total 2 2" xfId="5284" xr:uid="{00000000-0005-0000-0000-0000A3140000}"/>
    <cellStyle name="Total 2 2 2" xfId="5285" xr:uid="{00000000-0005-0000-0000-0000A4140000}"/>
    <cellStyle name="Total 2 2 2 2" xfId="5286" xr:uid="{00000000-0005-0000-0000-0000A5140000}"/>
    <cellStyle name="Total 2 2 2 3" xfId="5287" xr:uid="{00000000-0005-0000-0000-0000A6140000}"/>
    <cellStyle name="Total 2 2 2_DIMENSIONAMENTO-PMSB" xfId="5288" xr:uid="{00000000-0005-0000-0000-0000A7140000}"/>
    <cellStyle name="Total 2 2 3" xfId="5289" xr:uid="{00000000-0005-0000-0000-0000A8140000}"/>
    <cellStyle name="Total 2 2 4" xfId="5290" xr:uid="{00000000-0005-0000-0000-0000A9140000}"/>
    <cellStyle name="Total 2 2_DIMENSIONAMENTO-PMSB" xfId="5291" xr:uid="{00000000-0005-0000-0000-0000AA140000}"/>
    <cellStyle name="Total 2 3" xfId="5292" xr:uid="{00000000-0005-0000-0000-0000AB140000}"/>
    <cellStyle name="Total 2 4" xfId="5293" xr:uid="{00000000-0005-0000-0000-0000AC140000}"/>
    <cellStyle name="Total 2_Ariquemes" xfId="5294" xr:uid="{00000000-0005-0000-0000-0000AD140000}"/>
    <cellStyle name="Total 3" xfId="5295" xr:uid="{00000000-0005-0000-0000-0000AE140000}"/>
    <cellStyle name="Total 3 2" xfId="5296" xr:uid="{00000000-0005-0000-0000-0000AF140000}"/>
    <cellStyle name="Total 3 2 2" xfId="5297" xr:uid="{00000000-0005-0000-0000-0000B0140000}"/>
    <cellStyle name="Total 3 2 2 2" xfId="5298" xr:uid="{00000000-0005-0000-0000-0000B1140000}"/>
    <cellStyle name="Total 3 2 2 3" xfId="5299" xr:uid="{00000000-0005-0000-0000-0000B2140000}"/>
    <cellStyle name="Total 3 2 2_DIMENSIONAMENTO-PMSB" xfId="5300" xr:uid="{00000000-0005-0000-0000-0000B3140000}"/>
    <cellStyle name="Total 3 2 3" xfId="5301" xr:uid="{00000000-0005-0000-0000-0000B4140000}"/>
    <cellStyle name="Total 3 2 4" xfId="5302" xr:uid="{00000000-0005-0000-0000-0000B5140000}"/>
    <cellStyle name="Total 3 2_DIMENSIONAMENTO-PMSB" xfId="5303" xr:uid="{00000000-0005-0000-0000-0000B6140000}"/>
    <cellStyle name="Total 3 3" xfId="5304" xr:uid="{00000000-0005-0000-0000-0000B7140000}"/>
    <cellStyle name="Total 3 3 2" xfId="5305" xr:uid="{00000000-0005-0000-0000-0000B8140000}"/>
    <cellStyle name="Total 3 3 3" xfId="5306" xr:uid="{00000000-0005-0000-0000-0000B9140000}"/>
    <cellStyle name="Total 3 3_DIMENSIONAMENTO-PMSB" xfId="5307" xr:uid="{00000000-0005-0000-0000-0000BA140000}"/>
    <cellStyle name="Total 3 4" xfId="5308" xr:uid="{00000000-0005-0000-0000-0000BB140000}"/>
    <cellStyle name="Total 3 5" xfId="5309" xr:uid="{00000000-0005-0000-0000-0000BC140000}"/>
    <cellStyle name="Total 3_Ariquemes" xfId="5310" xr:uid="{00000000-0005-0000-0000-0000BD140000}"/>
    <cellStyle name="Total 4" xfId="5311" xr:uid="{00000000-0005-0000-0000-0000BE140000}"/>
    <cellStyle name="Total 5" xfId="5312" xr:uid="{00000000-0005-0000-0000-0000BF140000}"/>
    <cellStyle name="Total 6" xfId="5313" xr:uid="{00000000-0005-0000-0000-0000C0140000}"/>
    <cellStyle name="Total 7" xfId="5314" xr:uid="{00000000-0005-0000-0000-0000C1140000}"/>
    <cellStyle name="Total 8" xfId="5315" xr:uid="{00000000-0005-0000-0000-0000C2140000}"/>
    <cellStyle name="Total 9" xfId="5316" xr:uid="{00000000-0005-0000-0000-0000C3140000}"/>
    <cellStyle name="Totals" xfId="5317" xr:uid="{00000000-0005-0000-0000-0000C4140000}"/>
    <cellStyle name="ubordinated Debt" xfId="5318" xr:uid="{00000000-0005-0000-0000-0000C5140000}"/>
    <cellStyle name="Uhrzeit" xfId="5319" xr:uid="{00000000-0005-0000-0000-0000C6140000}"/>
    <cellStyle name="Undefined" xfId="5320" xr:uid="{00000000-0005-0000-0000-0000C7140000}"/>
    <cellStyle name="Undefined 2" xfId="5321" xr:uid="{00000000-0005-0000-0000-0000C8140000}"/>
    <cellStyle name="UNITS" xfId="5322" xr:uid="{00000000-0005-0000-0000-0000C9140000}"/>
    <cellStyle name="UNITS 2" xfId="5323" xr:uid="{00000000-0005-0000-0000-0000CA140000}"/>
    <cellStyle name="Unprot" xfId="5324" xr:uid="{00000000-0005-0000-0000-0000CB140000}"/>
    <cellStyle name="Unprot$" xfId="5325" xr:uid="{00000000-0005-0000-0000-0000CC140000}"/>
    <cellStyle name="Unprot_Análise Viabilidade N_Fribrurgo CAENF v0" xfId="5326" xr:uid="{00000000-0005-0000-0000-0000CD140000}"/>
    <cellStyle name="Unprotect" xfId="5327" xr:uid="{00000000-0005-0000-0000-0000CE140000}"/>
    <cellStyle name="Valuta [0]_Blad1" xfId="5328" xr:uid="{00000000-0005-0000-0000-0000CF140000}"/>
    <cellStyle name="Valuta_Blad1" xfId="5329" xr:uid="{00000000-0005-0000-0000-0000D0140000}"/>
    <cellStyle name="Very Large" xfId="5330" xr:uid="{00000000-0005-0000-0000-0000D1140000}"/>
    <cellStyle name="Vírgula" xfId="1" builtinId="3"/>
    <cellStyle name="Vírgula 10" xfId="5331" xr:uid="{00000000-0005-0000-0000-0000D3140000}"/>
    <cellStyle name="Vírgula 11" xfId="5332" xr:uid="{00000000-0005-0000-0000-0000D4140000}"/>
    <cellStyle name="Vírgula 12" xfId="5333" xr:uid="{00000000-0005-0000-0000-0000D5140000}"/>
    <cellStyle name="Vírgula 13" xfId="5334" xr:uid="{00000000-0005-0000-0000-0000D6140000}"/>
    <cellStyle name="Vírgula 13 2" xfId="5335" xr:uid="{00000000-0005-0000-0000-0000D7140000}"/>
    <cellStyle name="Vírgula 14" xfId="5336" xr:uid="{00000000-0005-0000-0000-0000D8140000}"/>
    <cellStyle name="Vírgula 15" xfId="5337" xr:uid="{00000000-0005-0000-0000-0000D9140000}"/>
    <cellStyle name="Vírgula 16" xfId="5338" xr:uid="{00000000-0005-0000-0000-0000DA140000}"/>
    <cellStyle name="Vírgula 17" xfId="5339" xr:uid="{00000000-0005-0000-0000-0000DB140000}"/>
    <cellStyle name="Vírgula 2" xfId="5340" xr:uid="{00000000-0005-0000-0000-0000DC140000}"/>
    <cellStyle name="Vírgula 2 2" xfId="5341" xr:uid="{00000000-0005-0000-0000-0000DD140000}"/>
    <cellStyle name="Vírgula 2 2 2" xfId="5342" xr:uid="{00000000-0005-0000-0000-0000DE140000}"/>
    <cellStyle name="Vírgula 2 2 3" xfId="5343" xr:uid="{00000000-0005-0000-0000-0000DF140000}"/>
    <cellStyle name="Vírgula 2 3" xfId="5344" xr:uid="{00000000-0005-0000-0000-0000E0140000}"/>
    <cellStyle name="Vírgula 2 4" xfId="5345" xr:uid="{00000000-0005-0000-0000-0000E1140000}"/>
    <cellStyle name="Vírgula 2 5" xfId="5346" xr:uid="{00000000-0005-0000-0000-0000E2140000}"/>
    <cellStyle name="Vírgula 3" xfId="5347" xr:uid="{00000000-0005-0000-0000-0000E3140000}"/>
    <cellStyle name="Vírgula 3 2" xfId="5348" xr:uid="{00000000-0005-0000-0000-0000E4140000}"/>
    <cellStyle name="Vírgula 4" xfId="5349" xr:uid="{00000000-0005-0000-0000-0000E5140000}"/>
    <cellStyle name="Vírgula 4 2" xfId="5350" xr:uid="{00000000-0005-0000-0000-0000E6140000}"/>
    <cellStyle name="Vírgula 5" xfId="5351" xr:uid="{00000000-0005-0000-0000-0000E7140000}"/>
    <cellStyle name="Vírgula 6" xfId="5352" xr:uid="{00000000-0005-0000-0000-0000E8140000}"/>
    <cellStyle name="Vírgula 6 2" xfId="5353" xr:uid="{00000000-0005-0000-0000-0000E9140000}"/>
    <cellStyle name="Vírgula 7" xfId="5354" xr:uid="{00000000-0005-0000-0000-0000EA140000}"/>
    <cellStyle name="Vírgula 8" xfId="5355" xr:uid="{00000000-0005-0000-0000-0000EB140000}"/>
    <cellStyle name="Vírgula 9" xfId="5356" xr:uid="{00000000-0005-0000-0000-0000EC140000}"/>
    <cellStyle name="Vírgula0" xfId="5357" xr:uid="{00000000-0005-0000-0000-0000ED140000}"/>
    <cellStyle name="Währung [0]_Compiling Utility Macros" xfId="5358" xr:uid="{00000000-0005-0000-0000-0000EE140000}"/>
    <cellStyle name="Währung_airt-rev" xfId="5359" xr:uid="{00000000-0005-0000-0000-0000EF140000}"/>
    <cellStyle name="Warning Text" xfId="5360" xr:uid="{00000000-0005-0000-0000-0000F0140000}"/>
    <cellStyle name="Warning Text 2" xfId="5361" xr:uid="{00000000-0005-0000-0000-0000F1140000}"/>
    <cellStyle name="White" xfId="5362" xr:uid="{00000000-0005-0000-0000-0000F2140000}"/>
    <cellStyle name="White 2" xfId="5363" xr:uid="{00000000-0005-0000-0000-0000F3140000}"/>
    <cellStyle name="WhitePattern" xfId="5364" xr:uid="{00000000-0005-0000-0000-0000F4140000}"/>
    <cellStyle name="WhitePattern 2" xfId="5365" xr:uid="{00000000-0005-0000-0000-0000F5140000}"/>
    <cellStyle name="WhitePattern1" xfId="5366" xr:uid="{00000000-0005-0000-0000-0000F6140000}"/>
    <cellStyle name="WhitePattern1 2" xfId="5367" xr:uid="{00000000-0005-0000-0000-0000F7140000}"/>
    <cellStyle name="WhitePattern1 2 2" xfId="5368" xr:uid="{00000000-0005-0000-0000-0000F8140000}"/>
    <cellStyle name="WhitePattern1 2 3" xfId="5369" xr:uid="{00000000-0005-0000-0000-0000F9140000}"/>
    <cellStyle name="WhitePattern1 2_DIMENSIONAMENTO-PMSB" xfId="5370" xr:uid="{00000000-0005-0000-0000-0000FA140000}"/>
    <cellStyle name="WhitePattern1 3" xfId="5371" xr:uid="{00000000-0005-0000-0000-0000FB140000}"/>
    <cellStyle name="WhitePattern1 3 2" xfId="5372" xr:uid="{00000000-0005-0000-0000-0000FC140000}"/>
    <cellStyle name="WhitePattern1 3_DIMENSIONAMENTO-PMSB" xfId="5373" xr:uid="{00000000-0005-0000-0000-0000FD140000}"/>
    <cellStyle name="WhitePattern1 4" xfId="5374" xr:uid="{00000000-0005-0000-0000-0000FE140000}"/>
    <cellStyle name="WhitePattern1_DIMENSIONAMENTO-PMSB" xfId="5375" xr:uid="{00000000-0005-0000-0000-0000FF140000}"/>
    <cellStyle name="WhiteText" xfId="5376" xr:uid="{00000000-0005-0000-0000-000000150000}"/>
    <cellStyle name="WhiteText 2" xfId="5377" xr:uid="{00000000-0005-0000-0000-000001150000}"/>
    <cellStyle name="WIP" xfId="5378" xr:uid="{00000000-0005-0000-0000-000002150000}"/>
    <cellStyle name="Year" xfId="5379" xr:uid="{00000000-0005-0000-0000-000003150000}"/>
    <cellStyle name="Yen" xfId="5380" xr:uid="{00000000-0005-0000-0000-000004150000}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rata-03\Projeto\2006\CRS%20616%20-%20Projeto%20Basico%20Restauracao%20-%20BR-430-030%20BA%20-%20DERBA\campo\Brumado-Sussuarana\lead\CARACT%20PAV%20EXISTEN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ardenparty\Orcamento\2008\2007\Or&#231;amento_2005\Planfi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el\SJM\Base\Apres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laudino_borges\AppData\Local\Microsoft\Windows\Temporary%20Internet%20Files\Content.Outlook\42W8L9GA\corp\depto\ANALISE\EMPRESAS\TEL_SERV\Tele%20Centro%20Sul%20Participa&#231;&#245;es\Brazil%20Telecom%202001\BRP_1Q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aloraserver\projetos\TELECOM\MODELS\PUBLISHED_MODELS\COL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dmFin\Or&#231;amentos\2000\Bens%20Us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Received%20Files\Juros%20sobre%20o%20Capital%20Pr&#243;prio%20-%20Dez.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Engelog\Controle%20de%20Contratos%20atualizado%20at&#233;%2025.05.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trada"/>
      <sheetName val="aux"/>
      <sheetName val="graficos"/>
      <sheetName val="graficos (2)"/>
    </sheetNames>
    <sheetDataSet>
      <sheetData sheetId="0" refreshError="1"/>
      <sheetData sheetId="1" refreshError="1">
        <row r="6">
          <cell r="B6">
            <v>32.307692307692307</v>
          </cell>
          <cell r="C6">
            <v>28.846153846153843</v>
          </cell>
          <cell r="D6">
            <v>14.615384615384617</v>
          </cell>
          <cell r="E6">
            <v>6.9230769230769234</v>
          </cell>
          <cell r="F6">
            <v>17.307692307692307</v>
          </cell>
        </row>
        <row r="7">
          <cell r="B7" t="str">
            <v>0 - 10</v>
          </cell>
          <cell r="C7" t="str">
            <v>10 - 20</v>
          </cell>
          <cell r="D7" t="str">
            <v>20 - 40</v>
          </cell>
          <cell r="E7" t="str">
            <v>40 - 60</v>
          </cell>
          <cell r="F7" t="str">
            <v>&gt; 60</v>
          </cell>
        </row>
        <row r="8">
          <cell r="B8">
            <v>97.307692307692307</v>
          </cell>
          <cell r="C8">
            <v>2.6923076923076925</v>
          </cell>
          <cell r="D8">
            <v>0</v>
          </cell>
          <cell r="E8">
            <v>0</v>
          </cell>
          <cell r="F8">
            <v>0</v>
          </cell>
          <cell r="I8">
            <v>5.0600000000000005</v>
          </cell>
          <cell r="J8">
            <v>0.14000000000000001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0 -  10</v>
          </cell>
          <cell r="C9" t="str">
            <v>10 - 20</v>
          </cell>
          <cell r="D9" t="str">
            <v>20 - 40</v>
          </cell>
          <cell r="E9" t="str">
            <v>40 - 60</v>
          </cell>
          <cell r="F9" t="str">
            <v>&gt; 60</v>
          </cell>
        </row>
        <row r="10">
          <cell r="B10">
            <v>29.615384615384617</v>
          </cell>
          <cell r="C10">
            <v>31.538461538461537</v>
          </cell>
          <cell r="D10">
            <v>14.615384615384617</v>
          </cell>
          <cell r="E10">
            <v>6.9230769230769234</v>
          </cell>
          <cell r="F10">
            <v>17.307692307692307</v>
          </cell>
          <cell r="I10">
            <v>1.54</v>
          </cell>
          <cell r="J10">
            <v>1.6400000000000001</v>
          </cell>
          <cell r="K10">
            <v>0.76</v>
          </cell>
          <cell r="L10">
            <v>0.36</v>
          </cell>
          <cell r="M10">
            <v>0.9</v>
          </cell>
        </row>
        <row r="11">
          <cell r="B11" t="str">
            <v>0 - 10</v>
          </cell>
          <cell r="C11" t="str">
            <v>10 - 20</v>
          </cell>
          <cell r="D11" t="str">
            <v>20 - 40</v>
          </cell>
          <cell r="E11" t="str">
            <v>40 - 60</v>
          </cell>
          <cell r="F11" t="str">
            <v>&gt; 60</v>
          </cell>
        </row>
        <row r="12">
          <cell r="B12">
            <v>9.2307692307692317</v>
          </cell>
          <cell r="C12">
            <v>61.53846153846154</v>
          </cell>
          <cell r="D12">
            <v>21.153846153846153</v>
          </cell>
          <cell r="E12">
            <v>8.0769230769230766</v>
          </cell>
          <cell r="F12">
            <v>0</v>
          </cell>
          <cell r="I12">
            <v>0.48</v>
          </cell>
          <cell r="J12">
            <v>3.2</v>
          </cell>
          <cell r="K12">
            <v>1.1000000000000001</v>
          </cell>
          <cell r="L12">
            <v>0.42</v>
          </cell>
          <cell r="M12">
            <v>0</v>
          </cell>
        </row>
        <row r="13">
          <cell r="B13" t="str">
            <v>0 - 20</v>
          </cell>
          <cell r="C13" t="str">
            <v>20 - 40</v>
          </cell>
          <cell r="D13" t="str">
            <v>40 -  80</v>
          </cell>
          <cell r="E13" t="str">
            <v xml:space="preserve"> 80 - 150</v>
          </cell>
          <cell r="F13" t="str">
            <v>&gt; 150</v>
          </cell>
        </row>
        <row r="14">
          <cell r="B14">
            <v>9.2307692307692317</v>
          </cell>
          <cell r="C14">
            <v>63.84615384615384</v>
          </cell>
          <cell r="D14">
            <v>18.846153846153847</v>
          </cell>
          <cell r="E14">
            <v>8.0769230769230766</v>
          </cell>
          <cell r="F14">
            <v>0</v>
          </cell>
          <cell r="I14">
            <v>0.48</v>
          </cell>
          <cell r="J14">
            <v>3.3200000000000003</v>
          </cell>
          <cell r="K14">
            <v>0.98</v>
          </cell>
          <cell r="L14">
            <v>0.42</v>
          </cell>
          <cell r="M14">
            <v>0</v>
          </cell>
        </row>
        <row r="15">
          <cell r="B15" t="str">
            <v xml:space="preserve">  4 - 5</v>
          </cell>
          <cell r="C15" t="str">
            <v xml:space="preserve">  3 -   4</v>
          </cell>
          <cell r="D15" t="str">
            <v xml:space="preserve">  2 -   3</v>
          </cell>
          <cell r="E15" t="str">
            <v xml:space="preserve">  1 -   2</v>
          </cell>
          <cell r="F15" t="str">
            <v>0 -  1</v>
          </cell>
        </row>
        <row r="16">
          <cell r="B16">
            <v>69.230769230769226</v>
          </cell>
          <cell r="C16">
            <v>16.923076923076923</v>
          </cell>
          <cell r="D16">
            <v>13.846153846153847</v>
          </cell>
          <cell r="E16">
            <v>0</v>
          </cell>
          <cell r="F16">
            <v>0</v>
          </cell>
          <cell r="I16">
            <v>3.6</v>
          </cell>
          <cell r="J16">
            <v>0.88</v>
          </cell>
          <cell r="K16">
            <v>0.72</v>
          </cell>
          <cell r="L16">
            <v>0</v>
          </cell>
          <cell r="M16">
            <v>0</v>
          </cell>
        </row>
        <row r="17">
          <cell r="B17" t="str">
            <v>0 -  5</v>
          </cell>
          <cell r="C17" t="str">
            <v xml:space="preserve"> 5 - 10</v>
          </cell>
          <cell r="D17" t="str">
            <v>10 - 15</v>
          </cell>
          <cell r="E17" t="str">
            <v>15 - 20</v>
          </cell>
          <cell r="F17" t="str">
            <v>&gt; 20</v>
          </cell>
        </row>
        <row r="18">
          <cell r="B18">
            <v>0.76923076923076927</v>
          </cell>
          <cell r="C18">
            <v>59.615384615384613</v>
          </cell>
          <cell r="D18">
            <v>26.923076923076923</v>
          </cell>
          <cell r="E18">
            <v>12.692307692307692</v>
          </cell>
          <cell r="F18">
            <v>0</v>
          </cell>
          <cell r="I18">
            <v>0.04</v>
          </cell>
          <cell r="J18">
            <v>3.1</v>
          </cell>
          <cell r="K18">
            <v>1.4000000000000001</v>
          </cell>
          <cell r="L18">
            <v>0.66</v>
          </cell>
          <cell r="M18">
            <v>0</v>
          </cell>
        </row>
        <row r="19">
          <cell r="B19" t="str">
            <v>0 - 20</v>
          </cell>
          <cell r="C19" t="str">
            <v>20 - 40</v>
          </cell>
          <cell r="D19" t="str">
            <v>40 - 60</v>
          </cell>
          <cell r="E19" t="str">
            <v>60 - 80</v>
          </cell>
          <cell r="F19" t="str">
            <v>&gt; 80</v>
          </cell>
        </row>
        <row r="20">
          <cell r="B20">
            <v>0</v>
          </cell>
          <cell r="C20">
            <v>7.6923076923076925</v>
          </cell>
          <cell r="D20">
            <v>92.307692307692307</v>
          </cell>
          <cell r="E20">
            <v>0</v>
          </cell>
          <cell r="F20">
            <v>0</v>
          </cell>
          <cell r="I20">
            <v>0</v>
          </cell>
          <cell r="J20">
            <v>0.4</v>
          </cell>
          <cell r="K20">
            <v>4.8</v>
          </cell>
          <cell r="L20">
            <v>0</v>
          </cell>
          <cell r="M20">
            <v>0</v>
          </cell>
        </row>
        <row r="21">
          <cell r="B21" t="str">
            <v>0 - 20</v>
          </cell>
          <cell r="C21" t="str">
            <v>20 - 40</v>
          </cell>
          <cell r="D21" t="str">
            <v>40 - 80</v>
          </cell>
          <cell r="E21" t="str">
            <v>80 - 120</v>
          </cell>
          <cell r="F21" t="str">
            <v>&gt; 120</v>
          </cell>
        </row>
        <row r="22">
          <cell r="B22">
            <v>0</v>
          </cell>
          <cell r="C22">
            <v>93.07692307692308</v>
          </cell>
          <cell r="D22">
            <v>6.9230769230769234</v>
          </cell>
          <cell r="E22">
            <v>0</v>
          </cell>
          <cell r="F22">
            <v>0</v>
          </cell>
          <cell r="I22">
            <v>0</v>
          </cell>
          <cell r="J22">
            <v>4.84</v>
          </cell>
          <cell r="K22">
            <v>0.36</v>
          </cell>
          <cell r="L22">
            <v>0</v>
          </cell>
          <cell r="M22">
            <v>0</v>
          </cell>
        </row>
        <row r="23">
          <cell r="B23" t="str">
            <v xml:space="preserve">  4 - 5</v>
          </cell>
          <cell r="C23" t="str">
            <v xml:space="preserve">  3 -   4</v>
          </cell>
          <cell r="D23" t="str">
            <v xml:space="preserve">  2 -   3</v>
          </cell>
          <cell r="E23" t="str">
            <v xml:space="preserve">  1 -   2</v>
          </cell>
          <cell r="F23" t="str">
            <v>0 -  1</v>
          </cell>
        </row>
        <row r="24">
          <cell r="B24">
            <v>81.92307692307692</v>
          </cell>
          <cell r="C24">
            <v>18.076923076923077</v>
          </cell>
          <cell r="D24">
            <v>0</v>
          </cell>
          <cell r="E24">
            <v>0</v>
          </cell>
          <cell r="F24">
            <v>0</v>
          </cell>
          <cell r="I24">
            <v>4.26</v>
          </cell>
          <cell r="J24">
            <v>0.94000000000000006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 xml:space="preserve">  4 - 5</v>
          </cell>
          <cell r="C25" t="str">
            <v xml:space="preserve">  3 -   4</v>
          </cell>
          <cell r="D25" t="str">
            <v xml:space="preserve">  2 -   3</v>
          </cell>
          <cell r="E25" t="str">
            <v xml:space="preserve">  1 -   2</v>
          </cell>
          <cell r="F25" t="str">
            <v>0 -  1</v>
          </cell>
        </row>
        <row r="26">
          <cell r="B26">
            <v>36.538461538461533</v>
          </cell>
          <cell r="C26">
            <v>55.769230769230774</v>
          </cell>
          <cell r="D26">
            <v>7.6923076923076925</v>
          </cell>
          <cell r="E26">
            <v>0</v>
          </cell>
          <cell r="F26">
            <v>0</v>
          </cell>
          <cell r="I26">
            <v>1.9000000000000001</v>
          </cell>
          <cell r="J26">
            <v>2.9</v>
          </cell>
          <cell r="K26">
            <v>0.4</v>
          </cell>
          <cell r="L26">
            <v>0</v>
          </cell>
          <cell r="M26">
            <v>0</v>
          </cell>
        </row>
        <row r="27">
          <cell r="B27" t="str">
            <v xml:space="preserve">  4 - 5</v>
          </cell>
          <cell r="C27" t="str">
            <v xml:space="preserve">  3 -   4</v>
          </cell>
          <cell r="D27" t="str">
            <v xml:space="preserve">  2 -   3</v>
          </cell>
          <cell r="E27" t="str">
            <v xml:space="preserve">  1 -   2</v>
          </cell>
          <cell r="F27" t="str">
            <v>0 -  1</v>
          </cell>
        </row>
        <row r="28">
          <cell r="B28">
            <v>0</v>
          </cell>
          <cell r="C28">
            <v>45.384615384615387</v>
          </cell>
          <cell r="D28">
            <v>54.615384615384613</v>
          </cell>
          <cell r="E28">
            <v>0</v>
          </cell>
          <cell r="F28">
            <v>0</v>
          </cell>
          <cell r="I28">
            <v>0</v>
          </cell>
          <cell r="J28">
            <v>2.36</v>
          </cell>
          <cell r="K28">
            <v>2.84</v>
          </cell>
          <cell r="L28">
            <v>0</v>
          </cell>
          <cell r="M28">
            <v>0</v>
          </cell>
        </row>
        <row r="29">
          <cell r="B29" t="str">
            <v xml:space="preserve">  4 - 5</v>
          </cell>
          <cell r="C29" t="str">
            <v xml:space="preserve">  3 -   4</v>
          </cell>
          <cell r="D29" t="str">
            <v xml:space="preserve">  2 -   3</v>
          </cell>
          <cell r="E29" t="str">
            <v xml:space="preserve">  1 -   2</v>
          </cell>
          <cell r="F29" t="str">
            <v>0 -  1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ção"/>
      <sheetName val="Ano-base"/>
      <sheetName val="Dialog"/>
      <sheetName val="Premissas"/>
      <sheetName val="Demonstração de resultados"/>
      <sheetName val="Balanço patrimonial"/>
      <sheetName val="Fluxo de caixa"/>
      <sheetName val="Gráfico da demonstração de resu"/>
      <sheetName val="Gráfico do balanço patrimonial"/>
      <sheetName val="Gráfico do fluxo de caixa"/>
      <sheetName val="Gráfico do fluxo de caixa livre"/>
      <sheetName val="MyDialog"/>
      <sheetName val="VDlg"/>
      <sheetName val="Module1"/>
      <sheetName val="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pres"/>
    </sheetNames>
    <definedNames>
      <definedName name="AGO" refersTo="#REF!"/>
      <definedName name="Change" refersTo="#REF!"/>
      <definedName name="Change2" refersTo="#REF!"/>
      <definedName name="Change3" refersTo="#REF!"/>
      <definedName name="Change4" refersTo="#REF!"/>
      <definedName name="ChangeRange" refersTo="#REF!"/>
      <definedName name="ChangeRange2" refersTo="#REF!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rke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ODEL"/>
      <sheetName val="INTERIM"/>
      <sheetName val="GBD"/>
      <sheetName val="statistic"/>
      <sheetName val="Forecasts_VDF"/>
      <sheetName val="HIST"/>
      <sheetName val="COLT"/>
      <sheetName val="Composições"/>
      <sheetName val="Insumos"/>
      <sheetName val="Serviç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ens Uso"/>
      <sheetName val="Dif criterios amort s-nl"/>
      <sheetName val="Plan3"/>
      <sheetName val="#REF"/>
      <sheetName val="Eco-Fin"/>
      <sheetName val="CONSSID12-96"/>
      <sheetName val="fluxo de caixa"/>
      <sheetName val="Eco_Fin"/>
      <sheetName val="CONSSID12_9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JLP FINAL"/>
      <sheetName val="Mutação do PL Trimestral"/>
    </sheetNames>
    <sheetDataSet>
      <sheetData sheetId="0" refreshError="1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e"/>
      <sheetName val="Jurídico"/>
      <sheetName val="Assin Contratada"/>
      <sheetName val="Assin_Contratada"/>
      <sheetName val="Terr-preços"/>
      <sheetName val="Unit"/>
      <sheetName val="Local"/>
      <sheetName val="tabela DER julho97"/>
      <sheetName val="Plan3"/>
      <sheetName val="AVALIAÇÃO_terreno"/>
    </sheetNames>
    <sheetDataSet>
      <sheetData sheetId="0" refreshError="1"/>
      <sheetData sheetId="1" refreshError="1">
        <row r="2">
          <cell r="D2" t="str">
            <v>Razão Social</v>
          </cell>
          <cell r="F2" t="str">
            <v>Objeto</v>
          </cell>
          <cell r="G2" t="str">
            <v>Área</v>
          </cell>
          <cell r="H2" t="str">
            <v>Gestor</v>
          </cell>
          <cell r="I2" t="str">
            <v>N.º Contrato</v>
          </cell>
          <cell r="J2" t="str">
            <v>Contrato/Aditivo/Encerr.</v>
          </cell>
          <cell r="K2" t="str">
            <v>Nº Aditivo</v>
          </cell>
        </row>
        <row r="3">
          <cell r="D3" t="str">
            <v>A Integração Recuperadora de Rodovias S/C Ltda</v>
          </cell>
          <cell r="F3" t="str">
            <v>Serviços de conservação civil.</v>
          </cell>
          <cell r="G3" t="str">
            <v>Conservação</v>
          </cell>
          <cell r="H3" t="str">
            <v>Nadalin</v>
          </cell>
          <cell r="I3" t="str">
            <v>ACTUA-CQ-0671/04</v>
          </cell>
          <cell r="J3" t="str">
            <v>Aditivo</v>
          </cell>
          <cell r="K3" t="str">
            <v>1º</v>
          </cell>
        </row>
        <row r="4">
          <cell r="D4" t="str">
            <v>Elena Franco Rosa Resende - ME</v>
          </cell>
          <cell r="F4" t="str">
            <v>Confecção e instalação de Gradil Orsometal de ferro chato 1' x 1/8', para proteção de Pista AVI - 01 do pedágio do km 46 da SP-270, Proteção solicitada pela Comissão da CIPA.</v>
          </cell>
          <cell r="G4" t="str">
            <v>Manutenção</v>
          </cell>
          <cell r="H4" t="str">
            <v>Savietto</v>
          </cell>
          <cell r="J4" t="str">
            <v>Contrato</v>
          </cell>
        </row>
        <row r="5">
          <cell r="D5" t="str">
            <v>Lumafran Consultoria Ltda</v>
          </cell>
          <cell r="F5" t="str">
            <v>Serviços de manutenção e suporte local e remoto de carácter especializado em banco de dados em geral.</v>
          </cell>
          <cell r="G5" t="str">
            <v>Manutenção</v>
          </cell>
          <cell r="H5" t="str">
            <v>Savietto</v>
          </cell>
          <cell r="J5" t="str">
            <v>Contrato</v>
          </cell>
        </row>
        <row r="6">
          <cell r="D6" t="str">
            <v>Marjack Moto Peças Ltda</v>
          </cell>
          <cell r="F6" t="str">
            <v>Fornecimento de peças e materiais em geral para manutenção.</v>
          </cell>
          <cell r="G6" t="str">
            <v>Manutenção</v>
          </cell>
          <cell r="H6" t="str">
            <v>Savietto</v>
          </cell>
          <cell r="J6" t="str">
            <v>Contrato</v>
          </cell>
        </row>
        <row r="7">
          <cell r="D7" t="str">
            <v xml:space="preserve">Álamo Engenharia SA </v>
          </cell>
          <cell r="F7" t="str">
            <v>Serviços de Manutenção de Sistemas Eletro-Eletrônicos para a AutoBAn, conforme os Pacotes abaixo:- Pacote C - Sistemas de emergência, grupos geradores e nobreaks;- Pacote D - Elétrica viária e predial;- Pacote E - Sistemas de climatização;- Pacotes especi</v>
          </cell>
          <cell r="G7" t="str">
            <v>Manutenção</v>
          </cell>
          <cell r="H7" t="str">
            <v>Savietto</v>
          </cell>
          <cell r="J7" t="str">
            <v>Contrato</v>
          </cell>
        </row>
        <row r="8">
          <cell r="D8" t="str">
            <v>Ultraview Sistemas, comércio e serviços Ltda ME</v>
          </cell>
          <cell r="F8" t="str">
            <v xml:space="preserve">Serviços de consultoria  em sistema eletrônicos de ITS para a Concessionária da Ponte Rio-Niterói S.A. </v>
          </cell>
          <cell r="G8" t="str">
            <v>Manutenção</v>
          </cell>
          <cell r="H8" t="str">
            <v>Savietto</v>
          </cell>
          <cell r="J8" t="str">
            <v>Contrato</v>
          </cell>
        </row>
        <row r="9">
          <cell r="D9" t="str">
            <v>Afasa Construções e Comércio Ltda</v>
          </cell>
          <cell r="F9" t="str">
            <v>Venda de equipamentos especializados para execução de selagem de trincas em pavimento asfáltico.</v>
          </cell>
          <cell r="G9" t="str">
            <v>Obras</v>
          </cell>
          <cell r="H9" t="str">
            <v>Herzen</v>
          </cell>
          <cell r="J9" t="str">
            <v>Contrato</v>
          </cell>
        </row>
        <row r="10">
          <cell r="D10" t="str">
            <v>Afasa Construções e Comércio Ltda</v>
          </cell>
          <cell r="F10" t="str">
            <v>Serviços de selagem de trincas com emprego de material asfáltico com polímetro, ao longo do pavimento da Rodovia Presidente Dutra.</v>
          </cell>
          <cell r="G10" t="str">
            <v>Obras</v>
          </cell>
          <cell r="H10" t="str">
            <v>Herzen</v>
          </cell>
          <cell r="I10" t="str">
            <v>ACTUA-CP-0282/05</v>
          </cell>
          <cell r="J10" t="str">
            <v>Contrato</v>
          </cell>
        </row>
        <row r="11">
          <cell r="D11" t="str">
            <v>Lumafran Consultoria Ltda</v>
          </cell>
          <cell r="F11" t="str">
            <v>Serviços de manutenção e suporte local e remoto de carácter especializado em banco de dados em geral.</v>
          </cell>
          <cell r="G11" t="str">
            <v>Manutenção</v>
          </cell>
          <cell r="H11" t="str">
            <v>Savietto</v>
          </cell>
          <cell r="J11" t="str">
            <v>Contrato</v>
          </cell>
        </row>
        <row r="12">
          <cell r="D12" t="str">
            <v>Jofege Pavimentação e Construção Ltda</v>
          </cell>
          <cell r="F12" t="str">
            <v>Serviços de implantação de Marginais na SP-330, Rodovia Anhanguera, entre o km 50+000 e o km 53+550 nas Pistas, Norte e Sul e entre o km 54+158 e o km 58+000 da Pista Norte.</v>
          </cell>
          <cell r="G12" t="str">
            <v>Obras</v>
          </cell>
          <cell r="H12" t="str">
            <v>Moita</v>
          </cell>
          <cell r="J12" t="str">
            <v>Contrato</v>
          </cell>
        </row>
        <row r="13">
          <cell r="D13" t="str">
            <v>Vieceli &amp; Furlan Assossiados Comércio de Serviços Ltda</v>
          </cell>
          <cell r="F13" t="str">
            <v>Desenvolvimento e fornecimento de software para contagem de veículos que utilizam sistemas de identificação automática de veículos e a instalação de duas antenas Amtech em viaduto próximo ao RJ.</v>
          </cell>
          <cell r="G13" t="str">
            <v>Manutenção</v>
          </cell>
          <cell r="H13" t="str">
            <v>Savietto</v>
          </cell>
          <cell r="J13" t="str">
            <v>Contrato</v>
          </cell>
        </row>
        <row r="14">
          <cell r="D14" t="str">
            <v>Terra Brasilis Arquitetura e Consultoria SCL</v>
          </cell>
          <cell r="F14" t="str">
            <v>Plantio de mudas de árvores de espécies nativas, baseado na técnica de sucessão secundária, num total de 4.000 mudas em Guaratinguetá na Rodovia Presidente Dutra.</v>
          </cell>
          <cell r="G14" t="str">
            <v>Ambiente</v>
          </cell>
          <cell r="H14" t="str">
            <v>Nilo</v>
          </cell>
          <cell r="J14" t="str">
            <v>Contrato</v>
          </cell>
        </row>
        <row r="15">
          <cell r="D15" t="str">
            <v>MPMEC Eletro Mecanica Ltda</v>
          </cell>
          <cell r="F15" t="str">
            <v>Serviços de conservação de estruturas metálicas localizadas na Ponte Rio Niterói.</v>
          </cell>
          <cell r="G15" t="str">
            <v>Obras</v>
          </cell>
          <cell r="H15" t="str">
            <v>Nilton</v>
          </cell>
          <cell r="J15" t="str">
            <v>Contrato</v>
          </cell>
        </row>
        <row r="16">
          <cell r="D16" t="str">
            <v>Mapylar Engenharia Ltda</v>
          </cell>
          <cell r="F16" t="str">
            <v>Serviços de Execução de dispositivos de drenagem tais como recuperação de sarjetas e implantação de meio-fio em diversos pontos ao longo da rodovia RJ-124.</v>
          </cell>
          <cell r="G16" t="str">
            <v>Manutenção</v>
          </cell>
          <cell r="H16" t="str">
            <v>Nilton</v>
          </cell>
          <cell r="J16" t="str">
            <v>Contrato</v>
          </cell>
        </row>
        <row r="17">
          <cell r="D17" t="str">
            <v>Engenharia e Construção Mectal Ltda</v>
          </cell>
          <cell r="F17" t="str">
            <v>Serviços de retirada de pórtico bandeira do canteiro de obras da manutenção elétrica,reforma e montagem do mesmo em local a ser definido pela Ponte S/A; Remoção de painel de mensagens variáveis da Av.Jansen de Melo e reinstalação do mesmo no pórtico do it</v>
          </cell>
          <cell r="G17" t="str">
            <v>Obras</v>
          </cell>
          <cell r="H17" t="str">
            <v>Nilton</v>
          </cell>
          <cell r="J17" t="str">
            <v>Contrato</v>
          </cell>
        </row>
        <row r="18">
          <cell r="D18" t="str">
            <v>Sinalta Propista Sinalização, Segurança e Comunicação Visual Ltda</v>
          </cell>
          <cell r="F18" t="str">
            <v>Confecção e implantação de Sinalização Vertical para a Rodovia Presidente Dutra, trechos de São Paulo e Rio de Janeiro.</v>
          </cell>
          <cell r="G18" t="str">
            <v>Obras</v>
          </cell>
          <cell r="H18" t="str">
            <v>Herzen</v>
          </cell>
          <cell r="J18" t="str">
            <v>Contrato</v>
          </cell>
        </row>
        <row r="19">
          <cell r="D19" t="str">
            <v>VCS -Vitória Construções e Serviços Ltda</v>
          </cell>
          <cell r="F19" t="str">
            <v>Serviços de Implantação do Ramo 831 e Acesso Local,localizados no Km 216+700/SP, Pista Norte</v>
          </cell>
          <cell r="G19" t="str">
            <v>Obras</v>
          </cell>
          <cell r="H19" t="str">
            <v>Herzen</v>
          </cell>
          <cell r="J19" t="str">
            <v>Contrato</v>
          </cell>
        </row>
        <row r="21">
          <cell r="I21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J37"/>
  <sheetViews>
    <sheetView showGridLines="0" tabSelected="1" topLeftCell="A4" zoomScale="90" zoomScaleNormal="90" workbookViewId="0">
      <selection activeCell="I10" sqref="I10"/>
    </sheetView>
  </sheetViews>
  <sheetFormatPr defaultColWidth="9.109375" defaultRowHeight="13.8"/>
  <cols>
    <col min="1" max="1" width="9.109375" style="18"/>
    <col min="2" max="5" width="16.88671875" style="18" customWidth="1"/>
    <col min="6" max="6" width="16.44140625" style="18" customWidth="1"/>
    <col min="7" max="7" width="27.33203125" style="18" customWidth="1"/>
    <col min="8" max="8" width="19.44140625" style="18" customWidth="1"/>
    <col min="9" max="9" width="17.5546875" style="18" bestFit="1" customWidth="1"/>
    <col min="10" max="10" width="14.6640625" style="18" bestFit="1" customWidth="1"/>
    <col min="11" max="16384" width="9.109375" style="18"/>
  </cols>
  <sheetData>
    <row r="2" spans="2:10" ht="27" customHeight="1">
      <c r="B2" s="174" t="s">
        <v>8</v>
      </c>
      <c r="C2" s="174"/>
      <c r="D2" s="174"/>
      <c r="E2" s="174"/>
      <c r="F2" s="174"/>
      <c r="G2" s="174"/>
      <c r="H2" s="174"/>
    </row>
    <row r="3" spans="2:10" ht="24.75" customHeight="1">
      <c r="B3" s="174" t="s">
        <v>9</v>
      </c>
      <c r="C3" s="174"/>
      <c r="D3" s="174"/>
      <c r="E3" s="174"/>
      <c r="F3" s="174"/>
      <c r="G3" s="174"/>
      <c r="H3" s="174"/>
    </row>
    <row r="4" spans="2:10" ht="65.25" customHeight="1">
      <c r="B4" s="155" t="s">
        <v>10</v>
      </c>
      <c r="C4" s="71" t="s">
        <v>11</v>
      </c>
      <c r="D4" s="71" t="s">
        <v>12</v>
      </c>
      <c r="E4" s="155" t="s">
        <v>13</v>
      </c>
      <c r="F4" s="155" t="s">
        <v>14</v>
      </c>
      <c r="G4" s="155" t="s">
        <v>100</v>
      </c>
      <c r="H4" s="155" t="s">
        <v>167</v>
      </c>
    </row>
    <row r="5" spans="2:10">
      <c r="B5" s="155"/>
      <c r="C5" s="156">
        <v>43980</v>
      </c>
      <c r="D5" s="44">
        <v>388914.01</v>
      </c>
      <c r="E5" s="175">
        <f>AVERAGE(D5:D12)</f>
        <v>437887.95250000001</v>
      </c>
      <c r="F5" s="173">
        <f>AVERAGE(E5:E29)</f>
        <v>441754.73933333339</v>
      </c>
      <c r="G5" s="172">
        <v>4.7062699999999999E-2</v>
      </c>
      <c r="H5" s="173">
        <f>F5+F5*4.70627%</f>
        <v>462544.91010415624</v>
      </c>
    </row>
    <row r="6" spans="2:10" ht="14.4">
      <c r="B6" s="155"/>
      <c r="C6" s="156">
        <v>43998</v>
      </c>
      <c r="D6" s="44">
        <v>433560.19</v>
      </c>
      <c r="E6" s="176"/>
      <c r="F6" s="173"/>
      <c r="G6" s="172"/>
      <c r="H6" s="173"/>
      <c r="J6"/>
    </row>
    <row r="7" spans="2:10" ht="14.4">
      <c r="B7" s="155"/>
      <c r="C7" s="156">
        <v>44027</v>
      </c>
      <c r="D7" s="44">
        <v>418321.45</v>
      </c>
      <c r="E7" s="176"/>
      <c r="F7" s="173"/>
      <c r="G7" s="172"/>
      <c r="H7" s="173"/>
      <c r="I7"/>
      <c r="J7"/>
    </row>
    <row r="8" spans="2:10" ht="14.4">
      <c r="B8" s="155">
        <v>2020</v>
      </c>
      <c r="C8" s="156">
        <v>44060</v>
      </c>
      <c r="D8" s="44">
        <v>436181.02</v>
      </c>
      <c r="E8" s="176"/>
      <c r="F8" s="173"/>
      <c r="G8" s="172"/>
      <c r="H8" s="173"/>
      <c r="I8"/>
      <c r="J8"/>
    </row>
    <row r="9" spans="2:10" ht="14.4">
      <c r="B9" s="155"/>
      <c r="C9" s="156">
        <v>44090</v>
      </c>
      <c r="D9" s="44">
        <v>459821.58</v>
      </c>
      <c r="E9" s="176"/>
      <c r="F9" s="173"/>
      <c r="G9" s="172"/>
      <c r="H9" s="173"/>
      <c r="I9"/>
      <c r="J9" s="97"/>
    </row>
    <row r="10" spans="2:10" ht="14.4">
      <c r="B10" s="155"/>
      <c r="C10" s="156">
        <v>44119</v>
      </c>
      <c r="D10" s="44">
        <v>463359.83</v>
      </c>
      <c r="E10" s="176"/>
      <c r="F10" s="173"/>
      <c r="G10" s="172"/>
      <c r="H10" s="173"/>
      <c r="J10"/>
    </row>
    <row r="11" spans="2:10">
      <c r="B11" s="155"/>
      <c r="C11" s="156">
        <v>44152</v>
      </c>
      <c r="D11" s="44">
        <v>468831.06</v>
      </c>
      <c r="E11" s="176"/>
      <c r="F11" s="173"/>
      <c r="G11" s="172"/>
      <c r="H11" s="173"/>
    </row>
    <row r="12" spans="2:10">
      <c r="B12" s="155"/>
      <c r="C12" s="156">
        <v>44187</v>
      </c>
      <c r="D12" s="44">
        <v>434114.48</v>
      </c>
      <c r="E12" s="177"/>
      <c r="F12" s="173"/>
      <c r="G12" s="172"/>
      <c r="H12" s="173"/>
    </row>
    <row r="13" spans="2:10">
      <c r="B13" s="155"/>
      <c r="C13" s="156">
        <v>44225</v>
      </c>
      <c r="D13" s="44">
        <v>473273.48</v>
      </c>
      <c r="E13" s="175">
        <f>AVERAGE(D13:D24)</f>
        <v>447665.3575000001</v>
      </c>
      <c r="F13" s="173"/>
      <c r="G13" s="172"/>
      <c r="H13" s="173"/>
    </row>
    <row r="14" spans="2:10">
      <c r="B14" s="155"/>
      <c r="C14" s="156">
        <v>44244</v>
      </c>
      <c r="D14" s="44">
        <v>452267.77</v>
      </c>
      <c r="E14" s="176"/>
      <c r="F14" s="173"/>
      <c r="G14" s="172"/>
      <c r="H14" s="173"/>
    </row>
    <row r="15" spans="2:10">
      <c r="B15" s="155"/>
      <c r="C15" s="156">
        <v>44272</v>
      </c>
      <c r="D15" s="44">
        <v>426983</v>
      </c>
      <c r="E15" s="176"/>
      <c r="F15" s="173"/>
      <c r="G15" s="172"/>
      <c r="H15" s="173"/>
    </row>
    <row r="16" spans="2:10">
      <c r="B16" s="155"/>
      <c r="C16" s="156">
        <v>44301</v>
      </c>
      <c r="D16" s="44">
        <v>466318.76</v>
      </c>
      <c r="E16" s="176"/>
      <c r="F16" s="173"/>
      <c r="G16" s="172"/>
      <c r="H16" s="173"/>
    </row>
    <row r="17" spans="2:9">
      <c r="B17" s="155"/>
      <c r="C17" s="156">
        <v>44333</v>
      </c>
      <c r="D17" s="44">
        <v>436765.86</v>
      </c>
      <c r="E17" s="176"/>
      <c r="F17" s="173"/>
      <c r="G17" s="172"/>
      <c r="H17" s="173"/>
    </row>
    <row r="18" spans="2:9">
      <c r="B18" s="155"/>
      <c r="C18" s="156">
        <v>44362</v>
      </c>
      <c r="D18" s="44">
        <v>459867.39</v>
      </c>
      <c r="E18" s="176"/>
      <c r="F18" s="173"/>
      <c r="G18" s="172"/>
      <c r="H18" s="173"/>
    </row>
    <row r="19" spans="2:9">
      <c r="B19" s="155">
        <v>2021</v>
      </c>
      <c r="C19" s="156">
        <v>44392</v>
      </c>
      <c r="D19" s="44">
        <v>440968.52</v>
      </c>
      <c r="E19" s="176"/>
      <c r="F19" s="173"/>
      <c r="G19" s="172"/>
      <c r="H19" s="173"/>
      <c r="I19" s="22"/>
    </row>
    <row r="20" spans="2:9">
      <c r="B20" s="155"/>
      <c r="C20" s="156">
        <v>44428</v>
      </c>
      <c r="D20" s="44">
        <v>457573.12</v>
      </c>
      <c r="E20" s="176"/>
      <c r="F20" s="173"/>
      <c r="G20" s="172"/>
      <c r="H20" s="173"/>
    </row>
    <row r="21" spans="2:9">
      <c r="B21" s="155"/>
      <c r="C21" s="156">
        <v>44456</v>
      </c>
      <c r="D21" s="44">
        <v>434076.62</v>
      </c>
      <c r="E21" s="176"/>
      <c r="F21" s="173"/>
      <c r="G21" s="172"/>
      <c r="H21" s="173"/>
    </row>
    <row r="22" spans="2:9">
      <c r="B22" s="155"/>
      <c r="C22" s="156">
        <v>44484</v>
      </c>
      <c r="D22" s="44">
        <v>441319.79</v>
      </c>
      <c r="E22" s="176"/>
      <c r="F22" s="173"/>
      <c r="G22" s="172"/>
      <c r="H22" s="173"/>
    </row>
    <row r="23" spans="2:9">
      <c r="B23" s="155"/>
      <c r="C23" s="156">
        <v>44517</v>
      </c>
      <c r="D23" s="44">
        <v>441946.28</v>
      </c>
      <c r="E23" s="176"/>
      <c r="F23" s="173"/>
      <c r="G23" s="172"/>
      <c r="H23" s="173"/>
    </row>
    <row r="24" spans="2:9">
      <c r="B24" s="155"/>
      <c r="C24" s="156">
        <v>44552</v>
      </c>
      <c r="D24" s="44">
        <v>440623.7</v>
      </c>
      <c r="E24" s="177"/>
      <c r="F24" s="173"/>
      <c r="G24" s="172"/>
      <c r="H24" s="173"/>
    </row>
    <row r="25" spans="2:9">
      <c r="B25" s="155"/>
      <c r="C25" s="156">
        <v>44578</v>
      </c>
      <c r="D25" s="44">
        <v>444393.67</v>
      </c>
      <c r="E25" s="178">
        <f>AVERAGE(D25:D29)</f>
        <v>439710.908</v>
      </c>
      <c r="F25" s="173"/>
      <c r="G25" s="172"/>
      <c r="H25" s="173"/>
    </row>
    <row r="26" spans="2:9">
      <c r="B26" s="155"/>
      <c r="C26" s="156">
        <v>44607</v>
      </c>
      <c r="D26" s="44">
        <v>429775.31</v>
      </c>
      <c r="E26" s="179"/>
      <c r="F26" s="173"/>
      <c r="G26" s="172"/>
      <c r="H26" s="173"/>
    </row>
    <row r="27" spans="2:9">
      <c r="B27" s="155">
        <v>2022</v>
      </c>
      <c r="C27" s="156">
        <v>44635</v>
      </c>
      <c r="D27" s="44">
        <v>411846.54</v>
      </c>
      <c r="E27" s="179"/>
      <c r="F27" s="173"/>
      <c r="G27" s="172"/>
      <c r="H27" s="173"/>
    </row>
    <row r="28" spans="2:9">
      <c r="B28" s="155"/>
      <c r="C28" s="156">
        <v>44669</v>
      </c>
      <c r="D28" s="44">
        <v>473037.69</v>
      </c>
      <c r="E28" s="179"/>
      <c r="F28" s="173"/>
      <c r="G28" s="172"/>
      <c r="H28" s="173"/>
      <c r="I28" s="22"/>
    </row>
    <row r="29" spans="2:9">
      <c r="B29" s="155"/>
      <c r="C29" s="156">
        <v>44697</v>
      </c>
      <c r="D29" s="44">
        <v>439501.33</v>
      </c>
      <c r="E29" s="180"/>
      <c r="F29" s="173"/>
      <c r="G29" s="172"/>
      <c r="H29" s="173"/>
    </row>
    <row r="30" spans="2:9">
      <c r="C30" s="17"/>
      <c r="D30" s="17"/>
    </row>
    <row r="37" spans="7:7">
      <c r="G37" s="48"/>
    </row>
  </sheetData>
  <mergeCells count="8">
    <mergeCell ref="G5:G29"/>
    <mergeCell ref="F5:F29"/>
    <mergeCell ref="H5:H29"/>
    <mergeCell ref="B2:H2"/>
    <mergeCell ref="B3:H3"/>
    <mergeCell ref="E5:E12"/>
    <mergeCell ref="E13:E24"/>
    <mergeCell ref="E25:E29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39DC1-426C-480B-853E-0A341B2C5618}">
  <dimension ref="B2:AJ9"/>
  <sheetViews>
    <sheetView showGridLines="0" zoomScale="90" zoomScaleNormal="90" workbookViewId="0">
      <selection activeCell="F4" sqref="F4"/>
    </sheetView>
  </sheetViews>
  <sheetFormatPr defaultRowHeight="14.4"/>
  <cols>
    <col min="5" max="5" width="30.5546875" customWidth="1"/>
    <col min="6" max="6" width="20.33203125" bestFit="1" customWidth="1"/>
    <col min="7" max="36" width="18" bestFit="1" customWidth="1"/>
  </cols>
  <sheetData>
    <row r="2" spans="2:36">
      <c r="B2" s="182" t="s">
        <v>163</v>
      </c>
      <c r="C2" s="182"/>
      <c r="D2" s="182"/>
      <c r="E2" s="182"/>
      <c r="F2" s="183" t="s">
        <v>166</v>
      </c>
      <c r="G2" s="69">
        <v>2023</v>
      </c>
      <c r="H2" s="69">
        <v>2024</v>
      </c>
      <c r="I2" s="69">
        <v>2025</v>
      </c>
      <c r="J2" s="69">
        <v>2026</v>
      </c>
      <c r="K2" s="69">
        <v>2027</v>
      </c>
      <c r="L2" s="69">
        <v>2028</v>
      </c>
      <c r="M2" s="69">
        <v>2029</v>
      </c>
      <c r="N2" s="69">
        <v>2030</v>
      </c>
      <c r="O2" s="69">
        <v>2031</v>
      </c>
      <c r="P2" s="69">
        <v>2032</v>
      </c>
      <c r="Q2" s="69">
        <v>2033</v>
      </c>
      <c r="R2" s="69">
        <v>2034</v>
      </c>
      <c r="S2" s="69">
        <v>2035</v>
      </c>
      <c r="T2" s="69">
        <v>2036</v>
      </c>
      <c r="U2" s="69">
        <v>2037</v>
      </c>
      <c r="V2" s="69">
        <v>2038</v>
      </c>
      <c r="W2" s="69">
        <v>2039</v>
      </c>
      <c r="X2" s="69">
        <v>2040</v>
      </c>
      <c r="Y2" s="69">
        <v>2041</v>
      </c>
      <c r="Z2" s="69">
        <v>2042</v>
      </c>
      <c r="AA2" s="69">
        <v>2043</v>
      </c>
      <c r="AB2" s="69">
        <v>2044</v>
      </c>
      <c r="AC2" s="69">
        <v>2045</v>
      </c>
      <c r="AD2" s="69">
        <v>2046</v>
      </c>
      <c r="AE2" s="69">
        <v>2047</v>
      </c>
      <c r="AF2" s="69">
        <v>2048</v>
      </c>
      <c r="AG2" s="69">
        <v>2049</v>
      </c>
      <c r="AH2" s="69">
        <v>2050</v>
      </c>
      <c r="AI2" s="69">
        <v>2051</v>
      </c>
      <c r="AJ2" s="69">
        <v>2052</v>
      </c>
    </row>
    <row r="3" spans="2:36" ht="36.75" customHeight="1">
      <c r="B3" s="51" t="s">
        <v>103</v>
      </c>
      <c r="C3" s="185" t="s">
        <v>2</v>
      </c>
      <c r="D3" s="185"/>
      <c r="E3" s="185"/>
      <c r="F3" s="184"/>
      <c r="G3" s="43" t="s">
        <v>69</v>
      </c>
      <c r="H3" s="43" t="s">
        <v>70</v>
      </c>
      <c r="I3" s="43" t="s">
        <v>71</v>
      </c>
      <c r="J3" s="43" t="s">
        <v>72</v>
      </c>
      <c r="K3" s="43" t="s">
        <v>73</v>
      </c>
      <c r="L3" s="43" t="s">
        <v>74</v>
      </c>
      <c r="M3" s="43" t="s">
        <v>75</v>
      </c>
      <c r="N3" s="43" t="s">
        <v>76</v>
      </c>
      <c r="O3" s="43" t="s">
        <v>77</v>
      </c>
      <c r="P3" s="43" t="s">
        <v>78</v>
      </c>
      <c r="Q3" s="43" t="s">
        <v>79</v>
      </c>
      <c r="R3" s="43" t="s">
        <v>80</v>
      </c>
      <c r="S3" s="43" t="s">
        <v>81</v>
      </c>
      <c r="T3" s="43" t="s">
        <v>82</v>
      </c>
      <c r="U3" s="43" t="s">
        <v>83</v>
      </c>
      <c r="V3" s="43" t="s">
        <v>84</v>
      </c>
      <c r="W3" s="43" t="s">
        <v>85</v>
      </c>
      <c r="X3" s="43" t="s">
        <v>86</v>
      </c>
      <c r="Y3" s="43" t="s">
        <v>87</v>
      </c>
      <c r="Z3" s="43" t="s">
        <v>88</v>
      </c>
      <c r="AA3" s="43" t="s">
        <v>89</v>
      </c>
      <c r="AB3" s="43" t="s">
        <v>90</v>
      </c>
      <c r="AC3" s="43" t="s">
        <v>91</v>
      </c>
      <c r="AD3" s="43" t="s">
        <v>92</v>
      </c>
      <c r="AE3" s="43" t="s">
        <v>93</v>
      </c>
      <c r="AF3" s="43" t="s">
        <v>94</v>
      </c>
      <c r="AG3" s="43" t="s">
        <v>95</v>
      </c>
      <c r="AH3" s="43" t="s">
        <v>96</v>
      </c>
      <c r="AI3" s="43" t="s">
        <v>97</v>
      </c>
      <c r="AJ3" s="43" t="s">
        <v>98</v>
      </c>
    </row>
    <row r="4" spans="2:36">
      <c r="B4" s="41">
        <v>1</v>
      </c>
      <c r="C4" s="186" t="s">
        <v>164</v>
      </c>
      <c r="D4" s="187"/>
      <c r="E4" s="188"/>
      <c r="F4" s="77">
        <f>SUM(G4:AJ4)</f>
        <v>166516167.63749626</v>
      </c>
      <c r="G4" s="58">
        <f>'1.CIP'!H5*12</f>
        <v>5550538.9212498749</v>
      </c>
      <c r="H4" s="58">
        <f>G4</f>
        <v>5550538.9212498749</v>
      </c>
      <c r="I4" s="58">
        <f t="shared" ref="I4:AJ4" si="0">H4</f>
        <v>5550538.9212498749</v>
      </c>
      <c r="J4" s="58">
        <f t="shared" si="0"/>
        <v>5550538.9212498749</v>
      </c>
      <c r="K4" s="58">
        <f t="shared" si="0"/>
        <v>5550538.9212498749</v>
      </c>
      <c r="L4" s="58">
        <f t="shared" si="0"/>
        <v>5550538.9212498749</v>
      </c>
      <c r="M4" s="58">
        <f t="shared" si="0"/>
        <v>5550538.9212498749</v>
      </c>
      <c r="N4" s="58">
        <f t="shared" si="0"/>
        <v>5550538.9212498749</v>
      </c>
      <c r="O4" s="58">
        <f t="shared" si="0"/>
        <v>5550538.9212498749</v>
      </c>
      <c r="P4" s="58">
        <f t="shared" si="0"/>
        <v>5550538.9212498749</v>
      </c>
      <c r="Q4" s="58">
        <f t="shared" si="0"/>
        <v>5550538.9212498749</v>
      </c>
      <c r="R4" s="58">
        <f t="shared" si="0"/>
        <v>5550538.9212498749</v>
      </c>
      <c r="S4" s="58">
        <f t="shared" si="0"/>
        <v>5550538.9212498749</v>
      </c>
      <c r="T4" s="58">
        <f t="shared" si="0"/>
        <v>5550538.9212498749</v>
      </c>
      <c r="U4" s="58">
        <f t="shared" si="0"/>
        <v>5550538.9212498749</v>
      </c>
      <c r="V4" s="58">
        <f t="shared" si="0"/>
        <v>5550538.9212498749</v>
      </c>
      <c r="W4" s="58">
        <f t="shared" si="0"/>
        <v>5550538.9212498749</v>
      </c>
      <c r="X4" s="58">
        <f t="shared" si="0"/>
        <v>5550538.9212498749</v>
      </c>
      <c r="Y4" s="58">
        <f t="shared" si="0"/>
        <v>5550538.9212498749</v>
      </c>
      <c r="Z4" s="58">
        <f t="shared" si="0"/>
        <v>5550538.9212498749</v>
      </c>
      <c r="AA4" s="58">
        <f t="shared" si="0"/>
        <v>5550538.9212498749</v>
      </c>
      <c r="AB4" s="58">
        <f t="shared" si="0"/>
        <v>5550538.9212498749</v>
      </c>
      <c r="AC4" s="58">
        <f t="shared" si="0"/>
        <v>5550538.9212498749</v>
      </c>
      <c r="AD4" s="58">
        <f t="shared" si="0"/>
        <v>5550538.9212498749</v>
      </c>
      <c r="AE4" s="58">
        <f t="shared" si="0"/>
        <v>5550538.9212498749</v>
      </c>
      <c r="AF4" s="58">
        <f t="shared" si="0"/>
        <v>5550538.9212498749</v>
      </c>
      <c r="AG4" s="58">
        <f t="shared" si="0"/>
        <v>5550538.9212498749</v>
      </c>
      <c r="AH4" s="58">
        <f t="shared" si="0"/>
        <v>5550538.9212498749</v>
      </c>
      <c r="AI4" s="58">
        <f t="shared" si="0"/>
        <v>5550538.9212498749</v>
      </c>
      <c r="AJ4" s="58">
        <f t="shared" si="0"/>
        <v>5550538.9212498749</v>
      </c>
    </row>
    <row r="5" spans="2:36">
      <c r="B5" s="41">
        <v>3</v>
      </c>
      <c r="C5" s="186" t="s">
        <v>165</v>
      </c>
      <c r="D5" s="187"/>
      <c r="E5" s="188"/>
      <c r="F5" s="77">
        <f t="shared" ref="F5" si="1">SUM(G5:AJ5)</f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8">
        <v>0</v>
      </c>
      <c r="AD5" s="58">
        <v>0</v>
      </c>
      <c r="AE5" s="58">
        <v>0</v>
      </c>
      <c r="AF5" s="58">
        <v>0</v>
      </c>
      <c r="AG5" s="58">
        <v>0</v>
      </c>
      <c r="AH5" s="58">
        <v>0</v>
      </c>
      <c r="AI5" s="58">
        <v>0</v>
      </c>
      <c r="AJ5" s="58">
        <v>0</v>
      </c>
    </row>
    <row r="6" spans="2:36">
      <c r="B6" s="18"/>
      <c r="C6" s="181" t="s">
        <v>0</v>
      </c>
      <c r="D6" s="181"/>
      <c r="E6" s="181"/>
      <c r="F6" s="74">
        <f t="shared" ref="F6:AJ6" si="2">SUM(F4:F5)</f>
        <v>166516167.63749626</v>
      </c>
      <c r="G6" s="74">
        <f t="shared" si="2"/>
        <v>5550538.9212498749</v>
      </c>
      <c r="H6" s="74">
        <f t="shared" si="2"/>
        <v>5550538.9212498749</v>
      </c>
      <c r="I6" s="74">
        <f t="shared" si="2"/>
        <v>5550538.9212498749</v>
      </c>
      <c r="J6" s="74">
        <f t="shared" si="2"/>
        <v>5550538.9212498749</v>
      </c>
      <c r="K6" s="74">
        <f t="shared" si="2"/>
        <v>5550538.9212498749</v>
      </c>
      <c r="L6" s="74">
        <f t="shared" si="2"/>
        <v>5550538.9212498749</v>
      </c>
      <c r="M6" s="74">
        <f t="shared" si="2"/>
        <v>5550538.9212498749</v>
      </c>
      <c r="N6" s="74">
        <f t="shared" si="2"/>
        <v>5550538.9212498749</v>
      </c>
      <c r="O6" s="74">
        <f t="shared" si="2"/>
        <v>5550538.9212498749</v>
      </c>
      <c r="P6" s="74">
        <f t="shared" si="2"/>
        <v>5550538.9212498749</v>
      </c>
      <c r="Q6" s="74">
        <f t="shared" si="2"/>
        <v>5550538.9212498749</v>
      </c>
      <c r="R6" s="74">
        <f t="shared" si="2"/>
        <v>5550538.9212498749</v>
      </c>
      <c r="S6" s="74">
        <f t="shared" si="2"/>
        <v>5550538.9212498749</v>
      </c>
      <c r="T6" s="74">
        <f t="shared" si="2"/>
        <v>5550538.9212498749</v>
      </c>
      <c r="U6" s="74">
        <f t="shared" si="2"/>
        <v>5550538.9212498749</v>
      </c>
      <c r="V6" s="74">
        <f t="shared" si="2"/>
        <v>5550538.9212498749</v>
      </c>
      <c r="W6" s="74">
        <f t="shared" si="2"/>
        <v>5550538.9212498749</v>
      </c>
      <c r="X6" s="74">
        <f t="shared" si="2"/>
        <v>5550538.9212498749</v>
      </c>
      <c r="Y6" s="74">
        <f t="shared" si="2"/>
        <v>5550538.9212498749</v>
      </c>
      <c r="Z6" s="74">
        <f t="shared" si="2"/>
        <v>5550538.9212498749</v>
      </c>
      <c r="AA6" s="74">
        <f t="shared" si="2"/>
        <v>5550538.9212498749</v>
      </c>
      <c r="AB6" s="74">
        <f t="shared" si="2"/>
        <v>5550538.9212498749</v>
      </c>
      <c r="AC6" s="74">
        <f t="shared" si="2"/>
        <v>5550538.9212498749</v>
      </c>
      <c r="AD6" s="74">
        <f t="shared" si="2"/>
        <v>5550538.9212498749</v>
      </c>
      <c r="AE6" s="74">
        <f t="shared" si="2"/>
        <v>5550538.9212498749</v>
      </c>
      <c r="AF6" s="74">
        <f t="shared" si="2"/>
        <v>5550538.9212498749</v>
      </c>
      <c r="AG6" s="74">
        <f t="shared" si="2"/>
        <v>5550538.9212498749</v>
      </c>
      <c r="AH6" s="74">
        <f t="shared" si="2"/>
        <v>5550538.9212498749</v>
      </c>
      <c r="AI6" s="74">
        <f t="shared" si="2"/>
        <v>5550538.9212498749</v>
      </c>
      <c r="AJ6" s="74">
        <f t="shared" si="2"/>
        <v>5550538.9212498749</v>
      </c>
    </row>
    <row r="7" spans="2:36">
      <c r="G7" s="124"/>
    </row>
    <row r="8" spans="2:36">
      <c r="G8" s="124"/>
      <c r="H8" s="124"/>
    </row>
    <row r="9" spans="2:36">
      <c r="G9" s="124"/>
      <c r="H9" s="124"/>
    </row>
  </sheetData>
  <mergeCells count="6">
    <mergeCell ref="C6:E6"/>
    <mergeCell ref="B2:E2"/>
    <mergeCell ref="F2:F3"/>
    <mergeCell ref="C3:E3"/>
    <mergeCell ref="C4:E4"/>
    <mergeCell ref="C5:E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I29"/>
  <sheetViews>
    <sheetView showGridLines="0" workbookViewId="0">
      <selection activeCell="E34" sqref="E34"/>
    </sheetView>
  </sheetViews>
  <sheetFormatPr defaultColWidth="9.109375" defaultRowHeight="13.8"/>
  <cols>
    <col min="1" max="1" width="9.109375" style="18"/>
    <col min="2" max="2" width="8.109375" style="18" bestFit="1" customWidth="1"/>
    <col min="3" max="3" width="8.5546875" style="18" customWidth="1"/>
    <col min="4" max="4" width="24.88671875" style="18" bestFit="1" customWidth="1"/>
    <col min="5" max="5" width="15.5546875" style="18" customWidth="1"/>
    <col min="6" max="6" width="12" style="18" customWidth="1"/>
    <col min="7" max="7" width="26.88671875" style="18" bestFit="1" customWidth="1"/>
    <col min="8" max="8" width="10.44140625" style="18" bestFit="1" customWidth="1"/>
    <col min="9" max="9" width="13.109375" style="18" bestFit="1" customWidth="1"/>
    <col min="10" max="16384" width="9.109375" style="18"/>
  </cols>
  <sheetData>
    <row r="3" spans="2:9">
      <c r="B3" s="23" t="s">
        <v>15</v>
      </c>
    </row>
    <row r="4" spans="2:9">
      <c r="B4" s="23" t="s">
        <v>16</v>
      </c>
    </row>
    <row r="5" spans="2:9" ht="26.25" customHeight="1"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4</v>
      </c>
    </row>
    <row r="6" spans="2:9">
      <c r="B6" s="6" t="s">
        <v>24</v>
      </c>
      <c r="C6" s="5"/>
      <c r="D6" s="5"/>
      <c r="E6" s="5"/>
      <c r="F6" s="5"/>
      <c r="G6" s="5"/>
      <c r="H6" s="5"/>
      <c r="I6" s="5"/>
    </row>
    <row r="7" spans="2:9">
      <c r="B7" s="2" t="s">
        <v>25</v>
      </c>
      <c r="C7" s="1">
        <v>129</v>
      </c>
      <c r="D7" s="2" t="s">
        <v>26</v>
      </c>
      <c r="E7" s="2">
        <v>14799910</v>
      </c>
      <c r="F7" s="2" t="s">
        <v>27</v>
      </c>
      <c r="G7" s="2" t="s">
        <v>28</v>
      </c>
      <c r="H7" s="3">
        <v>90</v>
      </c>
      <c r="I7" s="3">
        <v>55</v>
      </c>
    </row>
    <row r="8" spans="2:9">
      <c r="B8" s="2" t="s">
        <v>25</v>
      </c>
      <c r="C8" s="1">
        <v>129</v>
      </c>
      <c r="D8" s="2" t="s">
        <v>26</v>
      </c>
      <c r="E8" s="2">
        <v>14799855</v>
      </c>
      <c r="F8" s="2" t="s">
        <v>27</v>
      </c>
      <c r="G8" s="2" t="s">
        <v>29</v>
      </c>
      <c r="H8" s="3">
        <v>84</v>
      </c>
      <c r="I8" s="3">
        <v>8001</v>
      </c>
    </row>
    <row r="9" spans="2:9">
      <c r="B9" s="2" t="s">
        <v>25</v>
      </c>
      <c r="C9" s="1">
        <v>129</v>
      </c>
      <c r="D9" s="2" t="s">
        <v>26</v>
      </c>
      <c r="E9" s="2">
        <v>14799871</v>
      </c>
      <c r="F9" s="2" t="s">
        <v>27</v>
      </c>
      <c r="G9" s="2" t="s">
        <v>29</v>
      </c>
      <c r="H9" s="3">
        <v>84</v>
      </c>
      <c r="I9" s="3">
        <v>49</v>
      </c>
    </row>
    <row r="10" spans="2:9">
      <c r="B10" s="2" t="s">
        <v>25</v>
      </c>
      <c r="C10" s="1">
        <v>129</v>
      </c>
      <c r="D10" s="2" t="s">
        <v>26</v>
      </c>
      <c r="E10" s="2">
        <v>14799928</v>
      </c>
      <c r="F10" s="2" t="s">
        <v>27</v>
      </c>
      <c r="G10" s="2" t="s">
        <v>29</v>
      </c>
      <c r="H10" s="3">
        <v>84</v>
      </c>
      <c r="I10" s="3">
        <v>47</v>
      </c>
    </row>
    <row r="11" spans="2:9">
      <c r="B11" s="2" t="s">
        <v>25</v>
      </c>
      <c r="C11" s="1">
        <v>129</v>
      </c>
      <c r="D11" s="2" t="s">
        <v>26</v>
      </c>
      <c r="E11" s="2">
        <v>14799936</v>
      </c>
      <c r="F11" s="2" t="s">
        <v>27</v>
      </c>
      <c r="G11" s="2" t="s">
        <v>29</v>
      </c>
      <c r="H11" s="3">
        <v>84</v>
      </c>
      <c r="I11" s="3">
        <v>5</v>
      </c>
    </row>
    <row r="12" spans="2:9">
      <c r="B12" s="2" t="s">
        <v>25</v>
      </c>
      <c r="C12" s="1">
        <v>129</v>
      </c>
      <c r="D12" s="2" t="s">
        <v>26</v>
      </c>
      <c r="E12" s="2">
        <v>14799960</v>
      </c>
      <c r="F12" s="2" t="s">
        <v>27</v>
      </c>
      <c r="G12" s="2" t="s">
        <v>29</v>
      </c>
      <c r="H12" s="3">
        <v>84</v>
      </c>
      <c r="I12" s="3">
        <v>41</v>
      </c>
    </row>
    <row r="13" spans="2:9">
      <c r="B13" s="2" t="s">
        <v>25</v>
      </c>
      <c r="C13" s="1">
        <v>129</v>
      </c>
      <c r="D13" s="2" t="s">
        <v>26</v>
      </c>
      <c r="E13" s="2">
        <v>14799855</v>
      </c>
      <c r="F13" s="2" t="s">
        <v>27</v>
      </c>
      <c r="G13" s="2" t="s">
        <v>30</v>
      </c>
      <c r="H13" s="3">
        <v>117</v>
      </c>
      <c r="I13" s="3">
        <v>3397</v>
      </c>
    </row>
    <row r="14" spans="2:9">
      <c r="B14" s="2" t="s">
        <v>25</v>
      </c>
      <c r="C14" s="1">
        <v>129</v>
      </c>
      <c r="D14" s="2" t="s">
        <v>26</v>
      </c>
      <c r="E14" s="2">
        <v>14799944</v>
      </c>
      <c r="F14" s="2" t="s">
        <v>27</v>
      </c>
      <c r="G14" s="2" t="s">
        <v>30</v>
      </c>
      <c r="H14" s="3">
        <v>117</v>
      </c>
      <c r="I14" s="3">
        <v>9</v>
      </c>
    </row>
    <row r="15" spans="2:9">
      <c r="B15" s="2" t="s">
        <v>25</v>
      </c>
      <c r="C15" s="1">
        <v>129</v>
      </c>
      <c r="D15" s="2" t="s">
        <v>26</v>
      </c>
      <c r="E15" s="2">
        <v>14799855</v>
      </c>
      <c r="F15" s="2" t="s">
        <v>27</v>
      </c>
      <c r="G15" s="2" t="s">
        <v>31</v>
      </c>
      <c r="H15" s="3">
        <v>170</v>
      </c>
      <c r="I15" s="3">
        <v>160</v>
      </c>
    </row>
    <row r="16" spans="2:9">
      <c r="B16" s="2" t="s">
        <v>25</v>
      </c>
      <c r="C16" s="1">
        <v>129</v>
      </c>
      <c r="D16" s="2" t="s">
        <v>26</v>
      </c>
      <c r="E16" s="2">
        <v>14799855</v>
      </c>
      <c r="F16" s="2" t="s">
        <v>27</v>
      </c>
      <c r="G16" s="2" t="s">
        <v>32</v>
      </c>
      <c r="H16" s="3">
        <v>172</v>
      </c>
      <c r="I16" s="3">
        <v>149</v>
      </c>
    </row>
    <row r="17" spans="2:9">
      <c r="B17" s="2" t="s">
        <v>25</v>
      </c>
      <c r="C17" s="1">
        <v>129</v>
      </c>
      <c r="D17" s="2" t="s">
        <v>26</v>
      </c>
      <c r="E17" s="2">
        <v>14799880</v>
      </c>
      <c r="F17" s="2" t="s">
        <v>27</v>
      </c>
      <c r="G17" s="2" t="s">
        <v>32</v>
      </c>
      <c r="H17" s="3">
        <v>172</v>
      </c>
      <c r="I17" s="3">
        <v>10</v>
      </c>
    </row>
    <row r="18" spans="2:9">
      <c r="B18" s="2" t="s">
        <v>25</v>
      </c>
      <c r="C18" s="1">
        <v>129</v>
      </c>
      <c r="D18" s="2" t="s">
        <v>26</v>
      </c>
      <c r="E18" s="2">
        <v>14799952</v>
      </c>
      <c r="F18" s="2" t="s">
        <v>27</v>
      </c>
      <c r="G18" s="2" t="s">
        <v>32</v>
      </c>
      <c r="H18" s="3">
        <v>172</v>
      </c>
      <c r="I18" s="3">
        <v>30</v>
      </c>
    </row>
    <row r="19" spans="2:9">
      <c r="B19" s="2" t="s">
        <v>25</v>
      </c>
      <c r="C19" s="1">
        <v>129</v>
      </c>
      <c r="D19" s="2" t="s">
        <v>26</v>
      </c>
      <c r="E19" s="2">
        <v>14799855</v>
      </c>
      <c r="F19" s="2" t="s">
        <v>27</v>
      </c>
      <c r="G19" s="2" t="s">
        <v>33</v>
      </c>
      <c r="H19" s="3">
        <v>280</v>
      </c>
      <c r="I19" s="3">
        <v>1343</v>
      </c>
    </row>
    <row r="20" spans="2:9">
      <c r="B20" s="2" t="s">
        <v>25</v>
      </c>
      <c r="C20" s="1">
        <v>129</v>
      </c>
      <c r="D20" s="2" t="s">
        <v>26</v>
      </c>
      <c r="E20" s="2">
        <v>14799855</v>
      </c>
      <c r="F20" s="2" t="s">
        <v>27</v>
      </c>
      <c r="G20" s="2" t="s">
        <v>34</v>
      </c>
      <c r="H20" s="3">
        <v>278</v>
      </c>
      <c r="I20" s="3">
        <v>259</v>
      </c>
    </row>
    <row r="21" spans="2:9">
      <c r="B21" s="2" t="s">
        <v>25</v>
      </c>
      <c r="C21" s="1">
        <v>129</v>
      </c>
      <c r="D21" s="2" t="s">
        <v>26</v>
      </c>
      <c r="E21" s="2">
        <v>14799855</v>
      </c>
      <c r="F21" s="2" t="s">
        <v>27</v>
      </c>
      <c r="G21" s="2" t="s">
        <v>35</v>
      </c>
      <c r="H21" s="3">
        <v>150</v>
      </c>
      <c r="I21" s="3">
        <v>67</v>
      </c>
    </row>
    <row r="22" spans="2:9">
      <c r="B22" s="8"/>
      <c r="C22" s="9"/>
      <c r="D22" s="8"/>
      <c r="E22" s="7"/>
      <c r="F22" s="8"/>
      <c r="G22" s="8"/>
      <c r="H22" s="10" t="s">
        <v>36</v>
      </c>
      <c r="I22" s="10">
        <v>13622</v>
      </c>
    </row>
    <row r="23" spans="2:9">
      <c r="B23" s="11"/>
      <c r="C23" s="12"/>
      <c r="D23" s="13"/>
      <c r="E23" s="14"/>
      <c r="F23" s="13"/>
      <c r="G23" s="13"/>
      <c r="H23" s="15"/>
      <c r="I23" s="16"/>
    </row>
    <row r="24" spans="2:9">
      <c r="B24" s="6" t="s">
        <v>37</v>
      </c>
      <c r="C24" s="5"/>
      <c r="D24" s="5"/>
      <c r="E24" s="5"/>
      <c r="F24" s="5"/>
      <c r="G24" s="5"/>
      <c r="H24" s="5"/>
      <c r="I24" s="5"/>
    </row>
    <row r="25" spans="2:9">
      <c r="B25" s="2" t="s">
        <v>25</v>
      </c>
      <c r="C25" s="1">
        <v>129</v>
      </c>
      <c r="D25" s="2" t="s">
        <v>26</v>
      </c>
      <c r="E25" s="2">
        <v>14799855</v>
      </c>
      <c r="F25" s="2" t="s">
        <v>27</v>
      </c>
      <c r="G25" s="2" t="s">
        <v>38</v>
      </c>
      <c r="H25" s="4">
        <v>1.8</v>
      </c>
      <c r="I25" s="3">
        <v>364</v>
      </c>
    </row>
    <row r="26" spans="2:9">
      <c r="B26" s="2" t="s">
        <v>25</v>
      </c>
      <c r="C26" s="1">
        <v>129</v>
      </c>
      <c r="D26" s="2" t="s">
        <v>26</v>
      </c>
      <c r="E26" s="2">
        <v>14800217</v>
      </c>
      <c r="F26" s="2" t="s">
        <v>27</v>
      </c>
      <c r="G26" s="2" t="s">
        <v>39</v>
      </c>
      <c r="H26" s="3">
        <v>100</v>
      </c>
      <c r="I26" s="3">
        <v>17</v>
      </c>
    </row>
    <row r="27" spans="2:9">
      <c r="B27" s="2" t="s">
        <v>25</v>
      </c>
      <c r="C27" s="1">
        <v>129</v>
      </c>
      <c r="D27" s="2" t="s">
        <v>26</v>
      </c>
      <c r="E27" s="2">
        <v>14799863</v>
      </c>
      <c r="F27" s="2" t="s">
        <v>27</v>
      </c>
      <c r="G27" s="2" t="s">
        <v>40</v>
      </c>
      <c r="H27" s="3">
        <v>50</v>
      </c>
      <c r="I27" s="3">
        <v>23</v>
      </c>
    </row>
    <row r="28" spans="2:9">
      <c r="B28" s="2" t="s">
        <v>25</v>
      </c>
      <c r="C28" s="1">
        <v>129</v>
      </c>
      <c r="D28" s="2" t="s">
        <v>26</v>
      </c>
      <c r="E28" s="2">
        <v>14799855</v>
      </c>
      <c r="F28" s="2" t="s">
        <v>27</v>
      </c>
      <c r="G28" s="2" t="s">
        <v>41</v>
      </c>
      <c r="H28" s="4">
        <v>1.5</v>
      </c>
      <c r="I28" s="3">
        <v>6263</v>
      </c>
    </row>
    <row r="29" spans="2:9">
      <c r="B29" s="8"/>
      <c r="C29" s="9"/>
      <c r="D29" s="8"/>
      <c r="E29" s="7"/>
      <c r="F29" s="8"/>
      <c r="G29" s="8"/>
      <c r="H29" s="10" t="s">
        <v>42</v>
      </c>
      <c r="I29" s="10">
        <v>6667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83"/>
  <sheetViews>
    <sheetView showGridLines="0" zoomScale="85" zoomScaleNormal="85" workbookViewId="0">
      <selection activeCell="B8" sqref="B8:D8"/>
    </sheetView>
  </sheetViews>
  <sheetFormatPr defaultColWidth="9.109375" defaultRowHeight="13.8"/>
  <cols>
    <col min="1" max="1" width="8.88671875" style="17" customWidth="1"/>
    <col min="2" max="2" width="13" style="17" customWidth="1"/>
    <col min="3" max="3" width="14.44140625" style="17" customWidth="1"/>
    <col min="4" max="4" width="51.6640625" style="80" customWidth="1"/>
    <col min="5" max="5" width="20.6640625" style="17" customWidth="1"/>
    <col min="6" max="6" width="23.109375" style="18" bestFit="1" customWidth="1"/>
    <col min="7" max="7" width="19.44140625" style="24" bestFit="1" customWidth="1"/>
    <col min="8" max="8" width="22.33203125" style="24" bestFit="1" customWidth="1"/>
    <col min="9" max="38" width="19" style="18" customWidth="1"/>
    <col min="39" max="39" width="16.33203125" style="18" bestFit="1" customWidth="1"/>
    <col min="40" max="16384" width="9.109375" style="18"/>
  </cols>
  <sheetData>
    <row r="1" spans="1:39">
      <c r="A1" s="204"/>
      <c r="B1" s="204"/>
      <c r="C1" s="204"/>
      <c r="D1" s="204"/>
      <c r="E1" s="204"/>
      <c r="F1" s="204"/>
      <c r="G1" s="204"/>
      <c r="H1" s="204"/>
      <c r="I1" s="204"/>
      <c r="J1" s="25"/>
    </row>
    <row r="2" spans="1:39" ht="14.4">
      <c r="A2" s="203" t="s">
        <v>1</v>
      </c>
      <c r="B2" s="203"/>
      <c r="C2" s="203"/>
      <c r="D2" s="203"/>
      <c r="E2" s="203"/>
      <c r="F2" s="203"/>
      <c r="G2" s="203"/>
      <c r="H2" s="203"/>
      <c r="I2" s="203"/>
      <c r="J2"/>
      <c r="K2"/>
      <c r="L2"/>
      <c r="M2"/>
      <c r="N2"/>
    </row>
    <row r="3" spans="1:39" ht="55.2">
      <c r="A3" s="51" t="s">
        <v>103</v>
      </c>
      <c r="B3" s="185" t="s">
        <v>2</v>
      </c>
      <c r="C3" s="185"/>
      <c r="D3" s="185"/>
      <c r="E3" s="51" t="s">
        <v>3</v>
      </c>
      <c r="F3" s="26" t="s">
        <v>4</v>
      </c>
      <c r="G3" s="27" t="s">
        <v>5</v>
      </c>
      <c r="H3" s="43" t="s">
        <v>154</v>
      </c>
      <c r="I3" s="90" t="s">
        <v>155</v>
      </c>
      <c r="J3"/>
      <c r="K3"/>
      <c r="L3"/>
      <c r="M3"/>
      <c r="N3"/>
    </row>
    <row r="4" spans="1:39" ht="14.4">
      <c r="A4" s="41">
        <v>1</v>
      </c>
      <c r="B4" s="196" t="s">
        <v>157</v>
      </c>
      <c r="C4" s="197"/>
      <c r="D4" s="198"/>
      <c r="E4" s="41" t="s">
        <v>3</v>
      </c>
      <c r="F4" s="57">
        <v>13622</v>
      </c>
      <c r="G4" s="45">
        <f>G34</f>
        <v>1155.1399999999999</v>
      </c>
      <c r="H4" s="45">
        <f>G4*F4</f>
        <v>15735317.079999998</v>
      </c>
      <c r="I4" s="45">
        <f>I15</f>
        <v>47205951.239999995</v>
      </c>
      <c r="J4"/>
      <c r="K4"/>
      <c r="L4"/>
      <c r="M4"/>
      <c r="N4"/>
    </row>
    <row r="5" spans="1:39" ht="14.4">
      <c r="A5" s="41">
        <v>2</v>
      </c>
      <c r="B5" s="196" t="s">
        <v>158</v>
      </c>
      <c r="C5" s="197"/>
      <c r="D5" s="198"/>
      <c r="E5" s="41" t="s">
        <v>3</v>
      </c>
      <c r="F5" s="57">
        <v>10</v>
      </c>
      <c r="G5" s="45">
        <f>H46</f>
        <v>18845.05</v>
      </c>
      <c r="H5" s="45">
        <f>G5*F5</f>
        <v>188450.5</v>
      </c>
      <c r="I5" s="45">
        <f t="shared" ref="I5:I9" si="0">I16</f>
        <v>565351.5</v>
      </c>
      <c r="J5"/>
      <c r="K5"/>
      <c r="L5"/>
      <c r="M5"/>
      <c r="N5"/>
    </row>
    <row r="6" spans="1:39" ht="14.4">
      <c r="A6" s="41">
        <v>3</v>
      </c>
      <c r="B6" s="196" t="s">
        <v>159</v>
      </c>
      <c r="C6" s="197"/>
      <c r="D6" s="198"/>
      <c r="E6" s="41" t="s">
        <v>130</v>
      </c>
      <c r="F6" s="68">
        <v>1</v>
      </c>
      <c r="G6" s="45">
        <f>H53</f>
        <v>367170</v>
      </c>
      <c r="H6" s="45">
        <f t="shared" ref="H6:H9" si="1">G6*F6</f>
        <v>367170</v>
      </c>
      <c r="I6" s="45">
        <f t="shared" si="0"/>
        <v>587472</v>
      </c>
      <c r="J6"/>
      <c r="K6"/>
      <c r="L6"/>
      <c r="M6"/>
      <c r="N6"/>
    </row>
    <row r="7" spans="1:39" ht="14.4">
      <c r="A7" s="41">
        <v>4</v>
      </c>
      <c r="B7" s="196" t="s">
        <v>160</v>
      </c>
      <c r="C7" s="197"/>
      <c r="D7" s="198"/>
      <c r="E7" s="41" t="s">
        <v>130</v>
      </c>
      <c r="F7" s="68">
        <v>1</v>
      </c>
      <c r="G7" s="45">
        <f>H64</f>
        <v>60200</v>
      </c>
      <c r="H7" s="45">
        <f t="shared" si="1"/>
        <v>60200</v>
      </c>
      <c r="I7" s="45">
        <f t="shared" si="0"/>
        <v>132440</v>
      </c>
      <c r="J7"/>
      <c r="K7"/>
      <c r="L7"/>
      <c r="M7"/>
      <c r="N7"/>
    </row>
    <row r="8" spans="1:39" ht="14.4">
      <c r="A8" s="41">
        <v>5</v>
      </c>
      <c r="B8" s="196" t="s">
        <v>161</v>
      </c>
      <c r="C8" s="197"/>
      <c r="D8" s="198"/>
      <c r="E8" s="41" t="s">
        <v>130</v>
      </c>
      <c r="F8" s="68">
        <v>1</v>
      </c>
      <c r="G8" s="45">
        <f>H71</f>
        <v>23602.975619999997</v>
      </c>
      <c r="H8" s="45">
        <f t="shared" si="1"/>
        <v>23602.975619999997</v>
      </c>
      <c r="I8" s="45">
        <f t="shared" si="0"/>
        <v>37764.760991999996</v>
      </c>
      <c r="J8"/>
      <c r="K8"/>
      <c r="L8"/>
      <c r="M8"/>
      <c r="N8"/>
    </row>
    <row r="9" spans="1:39" ht="14.4">
      <c r="A9" s="41">
        <v>6</v>
      </c>
      <c r="B9" s="196" t="s">
        <v>162</v>
      </c>
      <c r="C9" s="197"/>
      <c r="D9" s="198"/>
      <c r="E9" s="41" t="s">
        <v>130</v>
      </c>
      <c r="F9" s="68">
        <v>1</v>
      </c>
      <c r="G9" s="45">
        <f>H79</f>
        <v>16679</v>
      </c>
      <c r="H9" s="45">
        <f t="shared" si="1"/>
        <v>16679</v>
      </c>
      <c r="I9" s="45">
        <f t="shared" si="0"/>
        <v>26686.400000000001</v>
      </c>
      <c r="J9"/>
      <c r="K9"/>
      <c r="L9"/>
      <c r="M9"/>
      <c r="N9"/>
    </row>
    <row r="10" spans="1:39" ht="14.4">
      <c r="A10" s="18"/>
      <c r="B10" s="181" t="s">
        <v>0</v>
      </c>
      <c r="C10" s="181"/>
      <c r="D10" s="181"/>
      <c r="E10" s="67"/>
      <c r="F10" s="31"/>
      <c r="G10"/>
      <c r="H10"/>
      <c r="I10" s="47">
        <f>SUM(I4:I9)</f>
        <v>48555665.900991991</v>
      </c>
      <c r="J10" s="124"/>
      <c r="K10"/>
      <c r="L10"/>
      <c r="M10"/>
      <c r="N10"/>
    </row>
    <row r="11" spans="1:39" ht="14.4">
      <c r="A11" s="18"/>
      <c r="B11" s="18"/>
      <c r="C11" s="18"/>
      <c r="D11" s="79"/>
      <c r="E11" s="29"/>
      <c r="F11" s="23"/>
      <c r="G11" s="66"/>
      <c r="H11" s="66"/>
      <c r="I11"/>
      <c r="J11" s="124"/>
      <c r="K11"/>
      <c r="L11"/>
      <c r="M11"/>
      <c r="N11"/>
    </row>
    <row r="12" spans="1:39">
      <c r="A12" s="18"/>
      <c r="B12" s="18"/>
      <c r="C12" s="18"/>
      <c r="D12" s="79"/>
      <c r="E12" s="29"/>
      <c r="F12" s="23"/>
      <c r="G12" s="66"/>
      <c r="H12" s="66"/>
      <c r="J12" s="48"/>
      <c r="K12" s="48"/>
      <c r="L12" s="48"/>
      <c r="M12" s="48"/>
    </row>
    <row r="13" spans="1:39">
      <c r="A13" s="182" t="s">
        <v>150</v>
      </c>
      <c r="B13" s="182"/>
      <c r="C13" s="182"/>
      <c r="D13" s="182"/>
      <c r="E13" s="182"/>
      <c r="F13" s="182"/>
      <c r="G13" s="182"/>
      <c r="H13" s="182"/>
      <c r="I13" s="183" t="s">
        <v>155</v>
      </c>
      <c r="J13" s="69">
        <v>2023</v>
      </c>
      <c r="K13" s="69">
        <v>2024</v>
      </c>
      <c r="L13" s="69">
        <v>2025</v>
      </c>
      <c r="M13" s="69">
        <v>2026</v>
      </c>
      <c r="N13" s="69">
        <v>2027</v>
      </c>
      <c r="O13" s="69">
        <v>2028</v>
      </c>
      <c r="P13" s="69">
        <v>2029</v>
      </c>
      <c r="Q13" s="69">
        <v>2030</v>
      </c>
      <c r="R13" s="69">
        <v>2031</v>
      </c>
      <c r="S13" s="69">
        <v>2032</v>
      </c>
      <c r="T13" s="69">
        <v>2033</v>
      </c>
      <c r="U13" s="69">
        <v>2034</v>
      </c>
      <c r="V13" s="69">
        <v>2035</v>
      </c>
      <c r="W13" s="69">
        <v>2036</v>
      </c>
      <c r="X13" s="69">
        <v>2037</v>
      </c>
      <c r="Y13" s="69">
        <v>2038</v>
      </c>
      <c r="Z13" s="69">
        <v>2039</v>
      </c>
      <c r="AA13" s="69">
        <v>2040</v>
      </c>
      <c r="AB13" s="69">
        <v>2041</v>
      </c>
      <c r="AC13" s="69">
        <v>2042</v>
      </c>
      <c r="AD13" s="69">
        <v>2043</v>
      </c>
      <c r="AE13" s="69">
        <v>2044</v>
      </c>
      <c r="AF13" s="69">
        <v>2045</v>
      </c>
      <c r="AG13" s="69">
        <v>2046</v>
      </c>
      <c r="AH13" s="69">
        <v>2047</v>
      </c>
      <c r="AI13" s="69">
        <v>2048</v>
      </c>
      <c r="AJ13" s="69">
        <v>2049</v>
      </c>
      <c r="AK13" s="69">
        <v>2050</v>
      </c>
      <c r="AL13" s="69">
        <v>2051</v>
      </c>
      <c r="AM13" s="69">
        <v>2052</v>
      </c>
    </row>
    <row r="14" spans="1:39" ht="33.75" customHeight="1">
      <c r="A14" s="51" t="s">
        <v>103</v>
      </c>
      <c r="B14" s="185" t="s">
        <v>2</v>
      </c>
      <c r="C14" s="185"/>
      <c r="D14" s="185"/>
      <c r="E14" s="51" t="s">
        <v>3</v>
      </c>
      <c r="F14" s="26" t="s">
        <v>4</v>
      </c>
      <c r="G14" s="27" t="s">
        <v>5</v>
      </c>
      <c r="H14" s="43" t="s">
        <v>154</v>
      </c>
      <c r="I14" s="184"/>
      <c r="J14" s="43" t="s">
        <v>69</v>
      </c>
      <c r="K14" s="43" t="s">
        <v>70</v>
      </c>
      <c r="L14" s="43" t="s">
        <v>71</v>
      </c>
      <c r="M14" s="43" t="s">
        <v>72</v>
      </c>
      <c r="N14" s="43" t="s">
        <v>73</v>
      </c>
      <c r="O14" s="43" t="s">
        <v>74</v>
      </c>
      <c r="P14" s="43" t="s">
        <v>75</v>
      </c>
      <c r="Q14" s="43" t="s">
        <v>76</v>
      </c>
      <c r="R14" s="43" t="s">
        <v>77</v>
      </c>
      <c r="S14" s="43" t="s">
        <v>78</v>
      </c>
      <c r="T14" s="43" t="s">
        <v>79</v>
      </c>
      <c r="U14" s="43" t="s">
        <v>80</v>
      </c>
      <c r="V14" s="43" t="s">
        <v>81</v>
      </c>
      <c r="W14" s="43" t="s">
        <v>82</v>
      </c>
      <c r="X14" s="43" t="s">
        <v>83</v>
      </c>
      <c r="Y14" s="43" t="s">
        <v>84</v>
      </c>
      <c r="Z14" s="43" t="s">
        <v>85</v>
      </c>
      <c r="AA14" s="43" t="s">
        <v>86</v>
      </c>
      <c r="AB14" s="43" t="s">
        <v>87</v>
      </c>
      <c r="AC14" s="43" t="s">
        <v>88</v>
      </c>
      <c r="AD14" s="43" t="s">
        <v>89</v>
      </c>
      <c r="AE14" s="43" t="s">
        <v>90</v>
      </c>
      <c r="AF14" s="43" t="s">
        <v>91</v>
      </c>
      <c r="AG14" s="43" t="s">
        <v>92</v>
      </c>
      <c r="AH14" s="43" t="s">
        <v>93</v>
      </c>
      <c r="AI14" s="43" t="s">
        <v>94</v>
      </c>
      <c r="AJ14" s="43" t="s">
        <v>95</v>
      </c>
      <c r="AK14" s="43" t="s">
        <v>96</v>
      </c>
      <c r="AL14" s="43" t="s">
        <v>97</v>
      </c>
      <c r="AM14" s="43" t="s">
        <v>98</v>
      </c>
    </row>
    <row r="15" spans="1:39">
      <c r="A15" s="41">
        <v>1</v>
      </c>
      <c r="B15" s="196" t="s">
        <v>157</v>
      </c>
      <c r="C15" s="197"/>
      <c r="D15" s="198"/>
      <c r="E15" s="41" t="s">
        <v>3</v>
      </c>
      <c r="F15" s="57">
        <f>F4</f>
        <v>13622</v>
      </c>
      <c r="G15" s="45">
        <f>G4</f>
        <v>1155.1399999999999</v>
      </c>
      <c r="H15" s="45">
        <f>G15*F15</f>
        <v>15735317.079999998</v>
      </c>
      <c r="I15" s="76">
        <f>SUM(J15:AM15)</f>
        <v>47205951.239999995</v>
      </c>
      <c r="J15" s="70">
        <f>$G$15*I26</f>
        <v>3933829.2699999996</v>
      </c>
      <c r="K15" s="70">
        <f t="shared" ref="K15:AM15" si="2">$G$15*J26</f>
        <v>6294126.8319999995</v>
      </c>
      <c r="L15" s="75">
        <f t="shared" si="2"/>
        <v>5507360.9779999992</v>
      </c>
      <c r="M15" s="75">
        <f t="shared" si="2"/>
        <v>0</v>
      </c>
      <c r="N15" s="75">
        <f t="shared" si="2"/>
        <v>0</v>
      </c>
      <c r="O15" s="75">
        <f t="shared" si="2"/>
        <v>0</v>
      </c>
      <c r="P15" s="75">
        <f t="shared" si="2"/>
        <v>0</v>
      </c>
      <c r="Q15" s="75">
        <f t="shared" si="2"/>
        <v>0</v>
      </c>
      <c r="R15" s="75">
        <f t="shared" si="2"/>
        <v>0</v>
      </c>
      <c r="S15" s="75">
        <f t="shared" si="2"/>
        <v>0</v>
      </c>
      <c r="T15" s="75">
        <f t="shared" si="2"/>
        <v>3933829.2699999996</v>
      </c>
      <c r="U15" s="75">
        <f t="shared" si="2"/>
        <v>6294126.8319999995</v>
      </c>
      <c r="V15" s="75">
        <f t="shared" si="2"/>
        <v>5507360.9779999992</v>
      </c>
      <c r="W15" s="75">
        <f t="shared" si="2"/>
        <v>0</v>
      </c>
      <c r="X15" s="75">
        <f t="shared" si="2"/>
        <v>0</v>
      </c>
      <c r="Y15" s="75">
        <f t="shared" si="2"/>
        <v>0</v>
      </c>
      <c r="Z15" s="75">
        <f t="shared" si="2"/>
        <v>0</v>
      </c>
      <c r="AA15" s="75">
        <f t="shared" si="2"/>
        <v>0</v>
      </c>
      <c r="AB15" s="75">
        <f t="shared" si="2"/>
        <v>0</v>
      </c>
      <c r="AC15" s="75">
        <f t="shared" si="2"/>
        <v>0</v>
      </c>
      <c r="AD15" s="75">
        <f t="shared" si="2"/>
        <v>3933829.2699999996</v>
      </c>
      <c r="AE15" s="75">
        <f t="shared" si="2"/>
        <v>6294126.8319999995</v>
      </c>
      <c r="AF15" s="75">
        <f t="shared" si="2"/>
        <v>5507360.9779999992</v>
      </c>
      <c r="AG15" s="75">
        <f t="shared" si="2"/>
        <v>0</v>
      </c>
      <c r="AH15" s="75">
        <f t="shared" si="2"/>
        <v>0</v>
      </c>
      <c r="AI15" s="75">
        <f t="shared" si="2"/>
        <v>0</v>
      </c>
      <c r="AJ15" s="75">
        <f t="shared" si="2"/>
        <v>0</v>
      </c>
      <c r="AK15" s="75">
        <f t="shared" si="2"/>
        <v>0</v>
      </c>
      <c r="AL15" s="75">
        <f t="shared" si="2"/>
        <v>0</v>
      </c>
      <c r="AM15" s="75">
        <f t="shared" si="2"/>
        <v>0</v>
      </c>
    </row>
    <row r="16" spans="1:39">
      <c r="A16" s="41">
        <v>2</v>
      </c>
      <c r="B16" s="196" t="s">
        <v>158</v>
      </c>
      <c r="C16" s="197"/>
      <c r="D16" s="198"/>
      <c r="E16" s="41" t="s">
        <v>3</v>
      </c>
      <c r="F16" s="57">
        <f>F5</f>
        <v>10</v>
      </c>
      <c r="G16" s="45">
        <f>G5</f>
        <v>18845.05</v>
      </c>
      <c r="H16" s="45">
        <f t="shared" ref="H16:H20" si="3">G16*F16</f>
        <v>188450.5</v>
      </c>
      <c r="I16" s="76">
        <f t="shared" ref="I16:I20" si="4">SUM(J16:AM16)</f>
        <v>565351.5</v>
      </c>
      <c r="J16" s="70">
        <f>I27*$G$16</f>
        <v>56535.149999999994</v>
      </c>
      <c r="K16" s="70">
        <f t="shared" ref="K16:AM16" si="5">J27*$G$16</f>
        <v>75380.2</v>
      </c>
      <c r="L16" s="70">
        <f t="shared" si="5"/>
        <v>56535.149999999994</v>
      </c>
      <c r="M16" s="70">
        <f t="shared" si="5"/>
        <v>0</v>
      </c>
      <c r="N16" s="70">
        <f t="shared" si="5"/>
        <v>0</v>
      </c>
      <c r="O16" s="70">
        <f t="shared" si="5"/>
        <v>0</v>
      </c>
      <c r="P16" s="70">
        <f t="shared" si="5"/>
        <v>0</v>
      </c>
      <c r="Q16" s="70">
        <f t="shared" si="5"/>
        <v>0</v>
      </c>
      <c r="R16" s="70">
        <f t="shared" si="5"/>
        <v>0</v>
      </c>
      <c r="S16" s="70">
        <f t="shared" si="5"/>
        <v>0</v>
      </c>
      <c r="T16" s="70">
        <f t="shared" si="5"/>
        <v>56535.149999999994</v>
      </c>
      <c r="U16" s="70">
        <f t="shared" si="5"/>
        <v>75380.2</v>
      </c>
      <c r="V16" s="70">
        <f t="shared" si="5"/>
        <v>56535.149999999994</v>
      </c>
      <c r="W16" s="70">
        <f t="shared" si="5"/>
        <v>0</v>
      </c>
      <c r="X16" s="70">
        <f t="shared" si="5"/>
        <v>0</v>
      </c>
      <c r="Y16" s="70">
        <f t="shared" si="5"/>
        <v>0</v>
      </c>
      <c r="Z16" s="70">
        <f t="shared" si="5"/>
        <v>0</v>
      </c>
      <c r="AA16" s="70">
        <f t="shared" si="5"/>
        <v>0</v>
      </c>
      <c r="AB16" s="70">
        <f t="shared" si="5"/>
        <v>0</v>
      </c>
      <c r="AC16" s="70">
        <f t="shared" si="5"/>
        <v>0</v>
      </c>
      <c r="AD16" s="70">
        <f t="shared" si="5"/>
        <v>56535.149999999994</v>
      </c>
      <c r="AE16" s="70">
        <f t="shared" si="5"/>
        <v>75380.2</v>
      </c>
      <c r="AF16" s="70">
        <f t="shared" si="5"/>
        <v>56535.149999999994</v>
      </c>
      <c r="AG16" s="70">
        <f t="shared" si="5"/>
        <v>0</v>
      </c>
      <c r="AH16" s="70">
        <f t="shared" si="5"/>
        <v>0</v>
      </c>
      <c r="AI16" s="70">
        <f t="shared" si="5"/>
        <v>0</v>
      </c>
      <c r="AJ16" s="70">
        <f t="shared" si="5"/>
        <v>0</v>
      </c>
      <c r="AK16" s="70">
        <f t="shared" si="5"/>
        <v>0</v>
      </c>
      <c r="AL16" s="70">
        <f t="shared" si="5"/>
        <v>0</v>
      </c>
      <c r="AM16" s="70">
        <f t="shared" si="5"/>
        <v>0</v>
      </c>
    </row>
    <row r="17" spans="1:39">
      <c r="A17" s="41">
        <v>3</v>
      </c>
      <c r="B17" s="196" t="s">
        <v>159</v>
      </c>
      <c r="C17" s="197"/>
      <c r="D17" s="198"/>
      <c r="E17" s="41" t="s">
        <v>130</v>
      </c>
      <c r="F17" s="68">
        <v>1</v>
      </c>
      <c r="G17" s="45">
        <f>G6</f>
        <v>367170</v>
      </c>
      <c r="H17" s="45">
        <f t="shared" si="3"/>
        <v>367170</v>
      </c>
      <c r="I17" s="76">
        <f t="shared" si="4"/>
        <v>587472</v>
      </c>
      <c r="J17" s="70">
        <f>H17</f>
        <v>367170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f>J17*30%</f>
        <v>110151</v>
      </c>
      <c r="U17" s="70">
        <v>0</v>
      </c>
      <c r="V17" s="70">
        <v>0</v>
      </c>
      <c r="W17" s="70">
        <v>0</v>
      </c>
      <c r="X17" s="70">
        <v>0</v>
      </c>
      <c r="Y17" s="70">
        <v>0</v>
      </c>
      <c r="Z17" s="70">
        <v>0</v>
      </c>
      <c r="AA17" s="70">
        <v>0</v>
      </c>
      <c r="AB17" s="70">
        <v>0</v>
      </c>
      <c r="AC17" s="70">
        <v>0</v>
      </c>
      <c r="AD17" s="70">
        <f>T17</f>
        <v>110151</v>
      </c>
      <c r="AE17" s="70">
        <v>0</v>
      </c>
      <c r="AF17" s="70">
        <v>0</v>
      </c>
      <c r="AG17" s="70">
        <v>0</v>
      </c>
      <c r="AH17" s="70">
        <v>0</v>
      </c>
      <c r="AI17" s="70">
        <v>0</v>
      </c>
      <c r="AJ17" s="70">
        <v>0</v>
      </c>
      <c r="AK17" s="70">
        <v>0</v>
      </c>
      <c r="AL17" s="70">
        <v>0</v>
      </c>
      <c r="AM17" s="70">
        <v>0</v>
      </c>
    </row>
    <row r="18" spans="1:39">
      <c r="A18" s="41">
        <v>4</v>
      </c>
      <c r="B18" s="196" t="s">
        <v>160</v>
      </c>
      <c r="C18" s="197"/>
      <c r="D18" s="198"/>
      <c r="E18" s="41" t="s">
        <v>130</v>
      </c>
      <c r="F18" s="68">
        <v>1</v>
      </c>
      <c r="G18" s="45">
        <f>G7</f>
        <v>60200</v>
      </c>
      <c r="H18" s="45">
        <f t="shared" si="3"/>
        <v>60200</v>
      </c>
      <c r="I18" s="76">
        <f t="shared" si="4"/>
        <v>132440</v>
      </c>
      <c r="J18" s="70">
        <f t="shared" ref="J18:J20" si="6">H18</f>
        <v>60200</v>
      </c>
      <c r="K18" s="70">
        <v>0</v>
      </c>
      <c r="L18" s="70">
        <v>0</v>
      </c>
      <c r="M18" s="70">
        <v>0</v>
      </c>
      <c r="N18" s="70">
        <v>0</v>
      </c>
      <c r="O18" s="70">
        <f>G18*30%</f>
        <v>18060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70">
        <f>O18</f>
        <v>18060</v>
      </c>
      <c r="V18" s="70">
        <v>0</v>
      </c>
      <c r="W18" s="70">
        <v>0</v>
      </c>
      <c r="X18" s="70">
        <v>0</v>
      </c>
      <c r="Y18" s="70">
        <v>0</v>
      </c>
      <c r="Z18" s="70">
        <v>0</v>
      </c>
      <c r="AA18" s="70">
        <v>0</v>
      </c>
      <c r="AB18" s="70">
        <v>0</v>
      </c>
      <c r="AC18" s="70">
        <v>0</v>
      </c>
      <c r="AD18" s="70">
        <v>0</v>
      </c>
      <c r="AE18" s="70">
        <f>U18</f>
        <v>18060</v>
      </c>
      <c r="AF18" s="70">
        <v>0</v>
      </c>
      <c r="AG18" s="70">
        <v>0</v>
      </c>
      <c r="AH18" s="70">
        <v>0</v>
      </c>
      <c r="AI18" s="70">
        <v>0</v>
      </c>
      <c r="AJ18" s="70">
        <v>0</v>
      </c>
      <c r="AK18" s="70">
        <f>AE18</f>
        <v>18060</v>
      </c>
      <c r="AL18" s="70">
        <v>0</v>
      </c>
      <c r="AM18" s="70">
        <v>0</v>
      </c>
    </row>
    <row r="19" spans="1:39">
      <c r="A19" s="41">
        <v>5</v>
      </c>
      <c r="B19" s="196" t="s">
        <v>161</v>
      </c>
      <c r="C19" s="197"/>
      <c r="D19" s="198"/>
      <c r="E19" s="41" t="s">
        <v>130</v>
      </c>
      <c r="F19" s="68">
        <v>1</v>
      </c>
      <c r="G19" s="45">
        <f>G8</f>
        <v>23602.975619999997</v>
      </c>
      <c r="H19" s="45">
        <f t="shared" si="3"/>
        <v>23602.975619999997</v>
      </c>
      <c r="I19" s="76">
        <f t="shared" si="4"/>
        <v>37764.760991999996</v>
      </c>
      <c r="J19" s="70">
        <f t="shared" si="6"/>
        <v>23602.975619999997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f>J19*30%</f>
        <v>7080.8926859999992</v>
      </c>
      <c r="U19" s="70">
        <v>0</v>
      </c>
      <c r="V19" s="70">
        <v>0</v>
      </c>
      <c r="W19" s="70">
        <v>0</v>
      </c>
      <c r="X19" s="70">
        <v>0</v>
      </c>
      <c r="Y19" s="70">
        <v>0</v>
      </c>
      <c r="Z19" s="70">
        <v>0</v>
      </c>
      <c r="AA19" s="70">
        <v>0</v>
      </c>
      <c r="AB19" s="70">
        <v>0</v>
      </c>
      <c r="AC19" s="70">
        <v>0</v>
      </c>
      <c r="AD19" s="70">
        <f>T19</f>
        <v>7080.8926859999992</v>
      </c>
      <c r="AE19" s="70">
        <v>0</v>
      </c>
      <c r="AF19" s="70">
        <v>0</v>
      </c>
      <c r="AG19" s="70">
        <v>0</v>
      </c>
      <c r="AH19" s="70">
        <v>0</v>
      </c>
      <c r="AI19" s="70">
        <v>0</v>
      </c>
      <c r="AJ19" s="70">
        <v>0</v>
      </c>
      <c r="AK19" s="70">
        <v>0</v>
      </c>
      <c r="AL19" s="70">
        <v>0</v>
      </c>
      <c r="AM19" s="70">
        <v>0</v>
      </c>
    </row>
    <row r="20" spans="1:39">
      <c r="A20" s="41">
        <v>6</v>
      </c>
      <c r="B20" s="196" t="s">
        <v>162</v>
      </c>
      <c r="C20" s="197"/>
      <c r="D20" s="198"/>
      <c r="E20" s="41" t="s">
        <v>130</v>
      </c>
      <c r="F20" s="68">
        <v>1</v>
      </c>
      <c r="G20" s="45">
        <f>G9</f>
        <v>16679</v>
      </c>
      <c r="H20" s="45">
        <f t="shared" si="3"/>
        <v>16679</v>
      </c>
      <c r="I20" s="76">
        <f t="shared" si="4"/>
        <v>26686.400000000001</v>
      </c>
      <c r="J20" s="70">
        <f t="shared" si="6"/>
        <v>16679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f>J20*30%</f>
        <v>5003.7</v>
      </c>
      <c r="U20" s="70">
        <v>0</v>
      </c>
      <c r="V20" s="70">
        <v>0</v>
      </c>
      <c r="W20" s="70">
        <v>0</v>
      </c>
      <c r="X20" s="70">
        <v>0</v>
      </c>
      <c r="Y20" s="70">
        <v>0</v>
      </c>
      <c r="Z20" s="70">
        <v>0</v>
      </c>
      <c r="AA20" s="70">
        <v>0</v>
      </c>
      <c r="AB20" s="70">
        <v>0</v>
      </c>
      <c r="AC20" s="70">
        <v>0</v>
      </c>
      <c r="AD20" s="70">
        <f>T20</f>
        <v>5003.7</v>
      </c>
      <c r="AE20" s="70">
        <v>0</v>
      </c>
      <c r="AF20" s="70">
        <v>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</row>
    <row r="21" spans="1:39">
      <c r="A21" s="18"/>
      <c r="B21" s="181" t="s">
        <v>0</v>
      </c>
      <c r="C21" s="181"/>
      <c r="D21" s="181"/>
      <c r="E21" s="67"/>
      <c r="F21" s="31"/>
      <c r="G21" s="46"/>
      <c r="H21" s="47">
        <f t="shared" ref="H21:AM21" si="7">SUM(H15:H20)</f>
        <v>16391419.555619998</v>
      </c>
      <c r="I21" s="47">
        <f t="shared" si="7"/>
        <v>48555665.900991991</v>
      </c>
      <c r="J21" s="47">
        <f t="shared" si="7"/>
        <v>4458016.3956199996</v>
      </c>
      <c r="K21" s="47">
        <f t="shared" si="7"/>
        <v>6369507.0319999997</v>
      </c>
      <c r="L21" s="47">
        <f t="shared" si="7"/>
        <v>5563896.1279999996</v>
      </c>
      <c r="M21" s="47">
        <f t="shared" si="7"/>
        <v>0</v>
      </c>
      <c r="N21" s="47">
        <f t="shared" si="7"/>
        <v>0</v>
      </c>
      <c r="O21" s="47">
        <f t="shared" si="7"/>
        <v>18060</v>
      </c>
      <c r="P21" s="47">
        <f t="shared" si="7"/>
        <v>0</v>
      </c>
      <c r="Q21" s="47">
        <f t="shared" si="7"/>
        <v>0</v>
      </c>
      <c r="R21" s="47">
        <f t="shared" si="7"/>
        <v>0</v>
      </c>
      <c r="S21" s="47">
        <f t="shared" si="7"/>
        <v>0</v>
      </c>
      <c r="T21" s="47">
        <f t="shared" si="7"/>
        <v>4112600.0126859997</v>
      </c>
      <c r="U21" s="47">
        <f t="shared" si="7"/>
        <v>6387567.0319999997</v>
      </c>
      <c r="V21" s="47">
        <f t="shared" si="7"/>
        <v>5563896.1279999996</v>
      </c>
      <c r="W21" s="47">
        <f t="shared" si="7"/>
        <v>0</v>
      </c>
      <c r="X21" s="47">
        <f t="shared" si="7"/>
        <v>0</v>
      </c>
      <c r="Y21" s="47">
        <f t="shared" si="7"/>
        <v>0</v>
      </c>
      <c r="Z21" s="47">
        <f t="shared" si="7"/>
        <v>0</v>
      </c>
      <c r="AA21" s="47">
        <f t="shared" si="7"/>
        <v>0</v>
      </c>
      <c r="AB21" s="47">
        <f t="shared" si="7"/>
        <v>0</v>
      </c>
      <c r="AC21" s="47">
        <f t="shared" si="7"/>
        <v>0</v>
      </c>
      <c r="AD21" s="47">
        <f t="shared" si="7"/>
        <v>4112600.0126859997</v>
      </c>
      <c r="AE21" s="47">
        <f t="shared" si="7"/>
        <v>6387567.0319999997</v>
      </c>
      <c r="AF21" s="47">
        <f t="shared" si="7"/>
        <v>5563896.1279999996</v>
      </c>
      <c r="AG21" s="47">
        <f t="shared" si="7"/>
        <v>0</v>
      </c>
      <c r="AH21" s="47">
        <f t="shared" si="7"/>
        <v>0</v>
      </c>
      <c r="AI21" s="47">
        <f t="shared" si="7"/>
        <v>0</v>
      </c>
      <c r="AJ21" s="47">
        <f t="shared" si="7"/>
        <v>0</v>
      </c>
      <c r="AK21" s="47">
        <f t="shared" si="7"/>
        <v>18060</v>
      </c>
      <c r="AL21" s="47">
        <f t="shared" si="7"/>
        <v>0</v>
      </c>
      <c r="AM21" s="47">
        <f t="shared" si="7"/>
        <v>0</v>
      </c>
    </row>
    <row r="22" spans="1:39">
      <c r="A22" s="18"/>
      <c r="B22" s="29"/>
      <c r="C22" s="29"/>
      <c r="D22" s="79"/>
      <c r="E22" s="29"/>
      <c r="F22" s="23"/>
      <c r="G22" s="66"/>
      <c r="H22" s="66"/>
      <c r="I22" s="28"/>
    </row>
    <row r="23" spans="1:39">
      <c r="A23" s="18"/>
      <c r="B23" s="29"/>
      <c r="C23" s="29"/>
      <c r="D23" s="79"/>
      <c r="E23" s="29"/>
      <c r="F23" s="23"/>
      <c r="G23" s="66"/>
      <c r="H23" s="66"/>
      <c r="I23" s="28"/>
    </row>
    <row r="24" spans="1:39" s="49" customFormat="1">
      <c r="A24" s="205" t="s">
        <v>272</v>
      </c>
      <c r="B24" s="205"/>
      <c r="C24" s="205"/>
      <c r="D24" s="205"/>
      <c r="E24" s="205"/>
      <c r="F24" s="205"/>
      <c r="G24" s="205"/>
      <c r="H24" s="205"/>
      <c r="I24" s="69">
        <v>2023</v>
      </c>
      <c r="J24" s="69">
        <v>2024</v>
      </c>
      <c r="K24" s="69">
        <v>2025</v>
      </c>
      <c r="L24" s="69">
        <v>2026</v>
      </c>
      <c r="M24" s="69">
        <v>2027</v>
      </c>
      <c r="N24" s="69">
        <v>2028</v>
      </c>
      <c r="O24" s="69">
        <v>2029</v>
      </c>
      <c r="P24" s="69">
        <v>2030</v>
      </c>
      <c r="Q24" s="69">
        <v>2031</v>
      </c>
      <c r="R24" s="69">
        <v>2032</v>
      </c>
      <c r="S24" s="69">
        <v>2033</v>
      </c>
      <c r="T24" s="69">
        <v>2034</v>
      </c>
      <c r="U24" s="69">
        <v>2035</v>
      </c>
      <c r="V24" s="69">
        <v>2036</v>
      </c>
      <c r="W24" s="69">
        <v>2037</v>
      </c>
      <c r="X24" s="69">
        <v>2038</v>
      </c>
      <c r="Y24" s="69">
        <v>2039</v>
      </c>
      <c r="Z24" s="69">
        <v>2040</v>
      </c>
      <c r="AA24" s="69">
        <v>2041</v>
      </c>
      <c r="AB24" s="69">
        <v>2042</v>
      </c>
      <c r="AC24" s="69">
        <v>2043</v>
      </c>
      <c r="AD24" s="69">
        <v>2044</v>
      </c>
      <c r="AE24" s="69">
        <v>2045</v>
      </c>
      <c r="AF24" s="69">
        <v>2046</v>
      </c>
      <c r="AG24" s="69">
        <v>2047</v>
      </c>
      <c r="AH24" s="69">
        <v>2048</v>
      </c>
      <c r="AI24" s="69">
        <v>2049</v>
      </c>
      <c r="AJ24" s="69">
        <v>2050</v>
      </c>
      <c r="AK24" s="69">
        <v>2051</v>
      </c>
      <c r="AL24" s="69">
        <v>2052</v>
      </c>
    </row>
    <row r="25" spans="1:39" s="49" customFormat="1" ht="27.6">
      <c r="A25" s="51" t="s">
        <v>152</v>
      </c>
      <c r="B25" s="51" t="s">
        <v>2</v>
      </c>
      <c r="C25" s="51"/>
      <c r="D25" s="61"/>
      <c r="E25" s="51" t="s">
        <v>151</v>
      </c>
      <c r="F25" s="199" t="s">
        <v>156</v>
      </c>
      <c r="G25" s="200"/>
      <c r="H25" s="71" t="s">
        <v>153</v>
      </c>
      <c r="I25" s="43" t="s">
        <v>69</v>
      </c>
      <c r="J25" s="43" t="s">
        <v>70</v>
      </c>
      <c r="K25" s="43" t="s">
        <v>71</v>
      </c>
      <c r="L25" s="43" t="s">
        <v>72</v>
      </c>
      <c r="M25" s="43" t="s">
        <v>73</v>
      </c>
      <c r="N25" s="43" t="s">
        <v>74</v>
      </c>
      <c r="O25" s="43" t="s">
        <v>75</v>
      </c>
      <c r="P25" s="43" t="s">
        <v>76</v>
      </c>
      <c r="Q25" s="43" t="s">
        <v>77</v>
      </c>
      <c r="R25" s="43" t="s">
        <v>78</v>
      </c>
      <c r="S25" s="43" t="s">
        <v>79</v>
      </c>
      <c r="T25" s="43" t="s">
        <v>80</v>
      </c>
      <c r="U25" s="43" t="s">
        <v>81</v>
      </c>
      <c r="V25" s="43" t="s">
        <v>82</v>
      </c>
      <c r="W25" s="43" t="s">
        <v>83</v>
      </c>
      <c r="X25" s="43" t="s">
        <v>84</v>
      </c>
      <c r="Y25" s="43" t="s">
        <v>85</v>
      </c>
      <c r="Z25" s="43" t="s">
        <v>86</v>
      </c>
      <c r="AA25" s="43" t="s">
        <v>87</v>
      </c>
      <c r="AB25" s="43" t="s">
        <v>88</v>
      </c>
      <c r="AC25" s="43" t="s">
        <v>89</v>
      </c>
      <c r="AD25" s="43" t="s">
        <v>90</v>
      </c>
      <c r="AE25" s="43" t="s">
        <v>91</v>
      </c>
      <c r="AF25" s="43" t="s">
        <v>92</v>
      </c>
      <c r="AG25" s="43" t="s">
        <v>93</v>
      </c>
      <c r="AH25" s="43" t="s">
        <v>94</v>
      </c>
      <c r="AI25" s="43" t="s">
        <v>95</v>
      </c>
      <c r="AJ25" s="43" t="s">
        <v>96</v>
      </c>
      <c r="AK25" s="43" t="s">
        <v>97</v>
      </c>
      <c r="AL25" s="43" t="s">
        <v>98</v>
      </c>
    </row>
    <row r="26" spans="1:39">
      <c r="A26" s="41">
        <v>1</v>
      </c>
      <c r="B26" s="186" t="s">
        <v>157</v>
      </c>
      <c r="C26" s="187"/>
      <c r="D26" s="188"/>
      <c r="E26" s="41" t="s">
        <v>3</v>
      </c>
      <c r="F26" s="201">
        <f>F15</f>
        <v>13622</v>
      </c>
      <c r="G26" s="202"/>
      <c r="H26" s="57">
        <f>SUM(I26:AL26)</f>
        <v>40866</v>
      </c>
      <c r="I26" s="57">
        <f>$F$26*25%</f>
        <v>3405.5</v>
      </c>
      <c r="J26" s="57">
        <f>$F$26*40%</f>
        <v>5448.8</v>
      </c>
      <c r="K26" s="57">
        <f>$F$26*35%</f>
        <v>4767.7</v>
      </c>
      <c r="L26" s="54"/>
      <c r="M26" s="54"/>
      <c r="N26" s="54"/>
      <c r="O26" s="54"/>
      <c r="P26" s="54"/>
      <c r="Q26" s="54"/>
      <c r="R26" s="54"/>
      <c r="S26" s="57">
        <f>I26</f>
        <v>3405.5</v>
      </c>
      <c r="T26" s="57">
        <f t="shared" ref="T26:U26" si="8">J26</f>
        <v>5448.8</v>
      </c>
      <c r="U26" s="57">
        <f t="shared" si="8"/>
        <v>4767.7</v>
      </c>
      <c r="V26" s="54"/>
      <c r="W26" s="54"/>
      <c r="X26" s="54"/>
      <c r="Y26" s="54"/>
      <c r="Z26" s="54"/>
      <c r="AA26" s="54"/>
      <c r="AB26" s="54"/>
      <c r="AC26" s="57">
        <f>S26</f>
        <v>3405.5</v>
      </c>
      <c r="AD26" s="57">
        <f>T26</f>
        <v>5448.8</v>
      </c>
      <c r="AE26" s="57">
        <f>U26</f>
        <v>4767.7</v>
      </c>
      <c r="AF26" s="54"/>
      <c r="AG26" s="54"/>
      <c r="AH26" s="54"/>
      <c r="AI26" s="54"/>
      <c r="AJ26" s="54"/>
      <c r="AK26" s="54"/>
      <c r="AL26" s="54"/>
    </row>
    <row r="27" spans="1:39">
      <c r="A27" s="41">
        <v>2</v>
      </c>
      <c r="B27" s="186" t="s">
        <v>158</v>
      </c>
      <c r="C27" s="187"/>
      <c r="D27" s="188"/>
      <c r="E27" s="41" t="s">
        <v>3</v>
      </c>
      <c r="F27" s="201">
        <f>F16</f>
        <v>10</v>
      </c>
      <c r="G27" s="202"/>
      <c r="H27" s="57">
        <f t="shared" ref="H27" si="9">SUM(I27:AL27)</f>
        <v>30</v>
      </c>
      <c r="I27" s="57">
        <v>3</v>
      </c>
      <c r="J27" s="57">
        <v>4</v>
      </c>
      <c r="K27" s="57">
        <v>3</v>
      </c>
      <c r="L27" s="54"/>
      <c r="M27" s="54"/>
      <c r="N27" s="54"/>
      <c r="O27" s="54"/>
      <c r="P27" s="54"/>
      <c r="Q27" s="54"/>
      <c r="R27" s="54"/>
      <c r="S27" s="57">
        <v>3</v>
      </c>
      <c r="T27" s="57">
        <v>4</v>
      </c>
      <c r="U27" s="57">
        <v>3</v>
      </c>
      <c r="V27" s="54"/>
      <c r="W27" s="54"/>
      <c r="X27" s="54"/>
      <c r="Y27" s="54"/>
      <c r="Z27" s="54"/>
      <c r="AA27" s="54"/>
      <c r="AB27" s="54"/>
      <c r="AC27" s="57">
        <v>3</v>
      </c>
      <c r="AD27" s="57">
        <v>4</v>
      </c>
      <c r="AE27" s="57">
        <v>3</v>
      </c>
      <c r="AF27" s="54"/>
      <c r="AG27" s="54"/>
      <c r="AH27" s="54"/>
      <c r="AI27" s="54"/>
      <c r="AJ27" s="54"/>
      <c r="AK27" s="54"/>
      <c r="AL27" s="54"/>
    </row>
    <row r="28" spans="1:39">
      <c r="A28" s="18"/>
      <c r="B28" s="18"/>
      <c r="C28" s="18"/>
      <c r="E28" s="181" t="s">
        <v>0</v>
      </c>
      <c r="F28" s="181"/>
      <c r="G28" s="181"/>
      <c r="H28" s="57">
        <f t="shared" ref="H28:AL28" si="10">SUM(H26:H27)</f>
        <v>40896</v>
      </c>
      <c r="I28" s="57">
        <f t="shared" si="10"/>
        <v>3408.5</v>
      </c>
      <c r="J28" s="57">
        <f t="shared" si="10"/>
        <v>5452.8</v>
      </c>
      <c r="K28" s="57">
        <f t="shared" si="10"/>
        <v>4770.7</v>
      </c>
      <c r="L28" s="57">
        <f t="shared" si="10"/>
        <v>0</v>
      </c>
      <c r="M28" s="57">
        <f t="shared" si="10"/>
        <v>0</v>
      </c>
      <c r="N28" s="57">
        <f t="shared" si="10"/>
        <v>0</v>
      </c>
      <c r="O28" s="57">
        <f t="shared" si="10"/>
        <v>0</v>
      </c>
      <c r="P28" s="57">
        <f t="shared" si="10"/>
        <v>0</v>
      </c>
      <c r="Q28" s="57">
        <f t="shared" si="10"/>
        <v>0</v>
      </c>
      <c r="R28" s="57">
        <f t="shared" si="10"/>
        <v>0</v>
      </c>
      <c r="S28" s="57">
        <f t="shared" si="10"/>
        <v>3408.5</v>
      </c>
      <c r="T28" s="57">
        <f t="shared" si="10"/>
        <v>5452.8</v>
      </c>
      <c r="U28" s="57">
        <f t="shared" si="10"/>
        <v>4770.7</v>
      </c>
      <c r="V28" s="57">
        <f t="shared" si="10"/>
        <v>0</v>
      </c>
      <c r="W28" s="57">
        <f t="shared" si="10"/>
        <v>0</v>
      </c>
      <c r="X28" s="57">
        <f t="shared" si="10"/>
        <v>0</v>
      </c>
      <c r="Y28" s="57">
        <f t="shared" si="10"/>
        <v>0</v>
      </c>
      <c r="Z28" s="57">
        <f t="shared" si="10"/>
        <v>0</v>
      </c>
      <c r="AA28" s="57">
        <f t="shared" si="10"/>
        <v>0</v>
      </c>
      <c r="AB28" s="57">
        <f t="shared" si="10"/>
        <v>0</v>
      </c>
      <c r="AC28" s="57">
        <f t="shared" si="10"/>
        <v>3408.5</v>
      </c>
      <c r="AD28" s="57">
        <f t="shared" si="10"/>
        <v>5452.8</v>
      </c>
      <c r="AE28" s="57">
        <f t="shared" si="10"/>
        <v>4770.7</v>
      </c>
      <c r="AF28" s="57">
        <f t="shared" si="10"/>
        <v>0</v>
      </c>
      <c r="AG28" s="57">
        <f t="shared" si="10"/>
        <v>0</v>
      </c>
      <c r="AH28" s="57">
        <f t="shared" si="10"/>
        <v>0</v>
      </c>
      <c r="AI28" s="57">
        <f t="shared" si="10"/>
        <v>0</v>
      </c>
      <c r="AJ28" s="57">
        <f t="shared" si="10"/>
        <v>0</v>
      </c>
      <c r="AK28" s="57">
        <f t="shared" si="10"/>
        <v>0</v>
      </c>
      <c r="AL28" s="57">
        <f t="shared" si="10"/>
        <v>0</v>
      </c>
    </row>
    <row r="29" spans="1:39">
      <c r="J29" s="25"/>
      <c r="K29" s="72"/>
    </row>
    <row r="30" spans="1:39" ht="21.75" customHeight="1">
      <c r="A30" s="194" t="s">
        <v>116</v>
      </c>
      <c r="B30" s="194"/>
      <c r="C30" s="194"/>
      <c r="D30" s="194"/>
      <c r="E30" s="194"/>
      <c r="F30" s="194"/>
      <c r="G30" s="194"/>
      <c r="H30" s="194"/>
      <c r="J30" s="25"/>
    </row>
    <row r="31" spans="1:39" ht="21.75" customHeight="1">
      <c r="A31" s="52" t="s">
        <v>103</v>
      </c>
      <c r="B31" s="195" t="s">
        <v>111</v>
      </c>
      <c r="C31" s="195"/>
      <c r="D31" s="60" t="s">
        <v>99</v>
      </c>
      <c r="E31" s="52" t="s">
        <v>105</v>
      </c>
      <c r="F31" s="52" t="s">
        <v>104</v>
      </c>
      <c r="G31" s="53" t="s">
        <v>106</v>
      </c>
      <c r="H31" s="53" t="s">
        <v>107</v>
      </c>
      <c r="J31" s="48"/>
    </row>
    <row r="32" spans="1:39">
      <c r="A32" s="54" t="s">
        <v>101</v>
      </c>
      <c r="B32" s="189" t="s">
        <v>121</v>
      </c>
      <c r="C32" s="190"/>
      <c r="D32" s="81" t="s">
        <v>274</v>
      </c>
      <c r="E32" s="56" t="s">
        <v>109</v>
      </c>
      <c r="F32" s="57">
        <v>13622</v>
      </c>
      <c r="G32" s="58">
        <v>1155.05</v>
      </c>
      <c r="H32" s="58">
        <f>F32*G32</f>
        <v>15734091.1</v>
      </c>
    </row>
    <row r="33" spans="1:9" ht="27.6">
      <c r="A33" s="54" t="s">
        <v>102</v>
      </c>
      <c r="B33" s="54" t="s">
        <v>112</v>
      </c>
      <c r="C33" s="54">
        <v>21127</v>
      </c>
      <c r="D33" s="81" t="s">
        <v>110</v>
      </c>
      <c r="E33" s="78" t="s">
        <v>113</v>
      </c>
      <c r="F33" s="57">
        <f>F32</f>
        <v>13622</v>
      </c>
      <c r="G33" s="58">
        <v>0.09</v>
      </c>
      <c r="H33" s="58">
        <f>F33*G33</f>
        <v>1225.98</v>
      </c>
    </row>
    <row r="34" spans="1:9">
      <c r="D34" s="82"/>
      <c r="E34" s="191" t="s">
        <v>0</v>
      </c>
      <c r="F34" s="191"/>
      <c r="G34" s="64">
        <f>SUM(G32:G33)</f>
        <v>1155.1399999999999</v>
      </c>
      <c r="H34" s="64">
        <f>SUM(H32:H33)</f>
        <v>15735317.08</v>
      </c>
    </row>
    <row r="35" spans="1:9">
      <c r="D35" s="82"/>
      <c r="E35" s="50"/>
    </row>
    <row r="36" spans="1:9">
      <c r="D36" s="82"/>
      <c r="E36" s="50"/>
    </row>
    <row r="37" spans="1:9" ht="21.75" customHeight="1">
      <c r="A37" s="194" t="s">
        <v>117</v>
      </c>
      <c r="B37" s="194"/>
      <c r="C37" s="194"/>
      <c r="D37" s="194"/>
      <c r="E37" s="194"/>
      <c r="F37" s="194"/>
      <c r="G37" s="194"/>
      <c r="H37" s="194"/>
    </row>
    <row r="38" spans="1:9" ht="21.75" customHeight="1">
      <c r="A38" s="52" t="s">
        <v>103</v>
      </c>
      <c r="B38" s="195" t="s">
        <v>111</v>
      </c>
      <c r="C38" s="195"/>
      <c r="D38" s="60" t="s">
        <v>99</v>
      </c>
      <c r="E38" s="52" t="s">
        <v>105</v>
      </c>
      <c r="F38" s="52" t="s">
        <v>104</v>
      </c>
      <c r="G38" s="53" t="s">
        <v>106</v>
      </c>
      <c r="H38" s="53" t="s">
        <v>107</v>
      </c>
    </row>
    <row r="39" spans="1:9">
      <c r="A39" s="54" t="s">
        <v>114</v>
      </c>
      <c r="B39" s="189" t="s">
        <v>121</v>
      </c>
      <c r="C39" s="190"/>
      <c r="D39" s="85" t="s">
        <v>274</v>
      </c>
      <c r="E39" s="56" t="s">
        <v>109</v>
      </c>
      <c r="F39" s="57">
        <v>1</v>
      </c>
      <c r="G39" s="169">
        <f>G32</f>
        <v>1155.05</v>
      </c>
      <c r="H39" s="58">
        <f>G39*F39</f>
        <v>1155.05</v>
      </c>
      <c r="I39" s="168"/>
    </row>
    <row r="40" spans="1:9">
      <c r="A40" s="54" t="s">
        <v>115</v>
      </c>
      <c r="B40" s="189" t="s">
        <v>121</v>
      </c>
      <c r="C40" s="190"/>
      <c r="D40" s="167" t="s">
        <v>275</v>
      </c>
      <c r="E40" s="56" t="s">
        <v>109</v>
      </c>
      <c r="F40" s="57">
        <v>2</v>
      </c>
      <c r="G40" s="170">
        <v>4500</v>
      </c>
      <c r="H40" s="58">
        <f t="shared" ref="H40:H45" si="11">G40*F40</f>
        <v>9000</v>
      </c>
    </row>
    <row r="41" spans="1:9">
      <c r="A41" s="54" t="s">
        <v>281</v>
      </c>
      <c r="B41" s="189" t="s">
        <v>121</v>
      </c>
      <c r="C41" s="190"/>
      <c r="D41" s="167" t="s">
        <v>276</v>
      </c>
      <c r="E41" s="56" t="s">
        <v>109</v>
      </c>
      <c r="F41" s="57">
        <v>1</v>
      </c>
      <c r="G41" s="169">
        <v>600</v>
      </c>
      <c r="H41" s="58">
        <f t="shared" si="11"/>
        <v>600</v>
      </c>
    </row>
    <row r="42" spans="1:9">
      <c r="A42" s="54" t="s">
        <v>282</v>
      </c>
      <c r="B42" s="189" t="s">
        <v>121</v>
      </c>
      <c r="C42" s="190"/>
      <c r="D42" s="167" t="s">
        <v>277</v>
      </c>
      <c r="E42" s="56" t="s">
        <v>109</v>
      </c>
      <c r="F42" s="57">
        <v>1</v>
      </c>
      <c r="G42" s="169">
        <v>500</v>
      </c>
      <c r="H42" s="58">
        <f>G42*F42</f>
        <v>500</v>
      </c>
    </row>
    <row r="43" spans="1:9">
      <c r="A43" s="54" t="s">
        <v>283</v>
      </c>
      <c r="B43" s="189" t="s">
        <v>121</v>
      </c>
      <c r="C43" s="190"/>
      <c r="D43" s="167" t="s">
        <v>278</v>
      </c>
      <c r="E43" s="56" t="s">
        <v>109</v>
      </c>
      <c r="F43" s="57">
        <v>1</v>
      </c>
      <c r="G43" s="169">
        <v>1500</v>
      </c>
      <c r="H43" s="58">
        <f t="shared" si="11"/>
        <v>1500</v>
      </c>
    </row>
    <row r="44" spans="1:9" ht="27.6">
      <c r="A44" s="54" t="s">
        <v>284</v>
      </c>
      <c r="B44" s="189" t="s">
        <v>121</v>
      </c>
      <c r="C44" s="190"/>
      <c r="D44" s="167" t="s">
        <v>279</v>
      </c>
      <c r="E44" s="78" t="s">
        <v>113</v>
      </c>
      <c r="F44" s="57">
        <v>1</v>
      </c>
      <c r="G44" s="169">
        <v>2500</v>
      </c>
      <c r="H44" s="58">
        <f t="shared" si="11"/>
        <v>2500</v>
      </c>
    </row>
    <row r="45" spans="1:9" ht="27.6">
      <c r="A45" s="54" t="s">
        <v>285</v>
      </c>
      <c r="B45" s="189" t="s">
        <v>121</v>
      </c>
      <c r="C45" s="190"/>
      <c r="D45" s="167" t="s">
        <v>280</v>
      </c>
      <c r="E45" s="78" t="s">
        <v>113</v>
      </c>
      <c r="F45" s="57">
        <v>1</v>
      </c>
      <c r="G45" s="169">
        <v>3590</v>
      </c>
      <c r="H45" s="58">
        <f t="shared" si="11"/>
        <v>3590</v>
      </c>
    </row>
    <row r="46" spans="1:9" ht="14.25" customHeight="1">
      <c r="D46" s="82"/>
      <c r="E46" s="191" t="s">
        <v>0</v>
      </c>
      <c r="F46" s="191"/>
      <c r="G46" s="64">
        <f>SUM(G39:G45)</f>
        <v>14345.05</v>
      </c>
      <c r="H46" s="64">
        <f>SUM(H39:H45)</f>
        <v>18845.05</v>
      </c>
    </row>
    <row r="47" spans="1:9">
      <c r="D47" s="82"/>
      <c r="E47" s="32"/>
      <c r="I47" s="166"/>
    </row>
    <row r="48" spans="1:9">
      <c r="D48" s="82"/>
      <c r="E48" s="32"/>
    </row>
    <row r="49" spans="1:8">
      <c r="A49" s="194" t="s">
        <v>118</v>
      </c>
      <c r="B49" s="194"/>
      <c r="C49" s="194"/>
      <c r="D49" s="194"/>
      <c r="E49" s="194"/>
      <c r="F49" s="194"/>
      <c r="G49" s="194"/>
      <c r="H49" s="194"/>
    </row>
    <row r="50" spans="1:8">
      <c r="A50" s="52" t="s">
        <v>103</v>
      </c>
      <c r="B50" s="195" t="s">
        <v>111</v>
      </c>
      <c r="C50" s="195"/>
      <c r="D50" s="60" t="s">
        <v>99</v>
      </c>
      <c r="E50" s="52" t="s">
        <v>105</v>
      </c>
      <c r="F50" s="52" t="s">
        <v>104</v>
      </c>
      <c r="G50" s="53" t="s">
        <v>106</v>
      </c>
      <c r="H50" s="53" t="s">
        <v>107</v>
      </c>
    </row>
    <row r="51" spans="1:8" ht="55.2">
      <c r="A51" s="54" t="s">
        <v>122</v>
      </c>
      <c r="B51" s="54" t="s">
        <v>112</v>
      </c>
      <c r="C51" s="55">
        <v>3363</v>
      </c>
      <c r="D51" s="83" t="s">
        <v>119</v>
      </c>
      <c r="E51" s="56" t="s">
        <v>109</v>
      </c>
      <c r="F51" s="57">
        <v>2</v>
      </c>
      <c r="G51" s="58">
        <v>136200</v>
      </c>
      <c r="H51" s="58">
        <f>F51*G51</f>
        <v>272400</v>
      </c>
    </row>
    <row r="52" spans="1:8" ht="26.25" customHeight="1">
      <c r="A52" s="54" t="s">
        <v>129</v>
      </c>
      <c r="B52" s="192" t="s">
        <v>121</v>
      </c>
      <c r="C52" s="193"/>
      <c r="D52" s="81" t="s">
        <v>120</v>
      </c>
      <c r="E52" s="56" t="s">
        <v>109</v>
      </c>
      <c r="F52" s="57">
        <v>1</v>
      </c>
      <c r="G52" s="58">
        <v>94770</v>
      </c>
      <c r="H52" s="58">
        <f>F52*G52</f>
        <v>94770</v>
      </c>
    </row>
    <row r="53" spans="1:8">
      <c r="D53" s="82"/>
      <c r="E53" s="191" t="s">
        <v>0</v>
      </c>
      <c r="F53" s="191"/>
      <c r="G53" s="64">
        <f>SUM(G51:G52)</f>
        <v>230970</v>
      </c>
      <c r="H53" s="64">
        <f>SUM(H51:H52)</f>
        <v>367170</v>
      </c>
    </row>
    <row r="54" spans="1:8">
      <c r="D54" s="82"/>
      <c r="E54" s="62"/>
      <c r="F54" s="62"/>
      <c r="G54" s="63"/>
      <c r="H54" s="63"/>
    </row>
    <row r="55" spans="1:8">
      <c r="D55" s="82"/>
      <c r="E55" s="62"/>
      <c r="F55" s="62"/>
      <c r="G55" s="63"/>
      <c r="H55" s="63"/>
    </row>
    <row r="56" spans="1:8">
      <c r="A56" s="194" t="s">
        <v>141</v>
      </c>
      <c r="B56" s="194"/>
      <c r="C56" s="194"/>
      <c r="D56" s="194"/>
      <c r="E56" s="194"/>
      <c r="F56" s="194"/>
      <c r="G56" s="194"/>
      <c r="H56" s="194"/>
    </row>
    <row r="57" spans="1:8">
      <c r="A57" s="52" t="s">
        <v>103</v>
      </c>
      <c r="B57" s="195" t="s">
        <v>111</v>
      </c>
      <c r="C57" s="195"/>
      <c r="D57" s="60" t="s">
        <v>99</v>
      </c>
      <c r="E57" s="52" t="s">
        <v>105</v>
      </c>
      <c r="F57" s="52" t="s">
        <v>104</v>
      </c>
      <c r="G57" s="53" t="s">
        <v>106</v>
      </c>
      <c r="H57" s="53" t="s">
        <v>107</v>
      </c>
    </row>
    <row r="58" spans="1:8">
      <c r="A58" s="54" t="s">
        <v>136</v>
      </c>
      <c r="B58" s="192" t="s">
        <v>121</v>
      </c>
      <c r="C58" s="193"/>
      <c r="D58" s="80" t="s">
        <v>123</v>
      </c>
      <c r="E58" s="56" t="s">
        <v>109</v>
      </c>
      <c r="F58" s="57">
        <v>1</v>
      </c>
      <c r="G58" s="58">
        <v>28600</v>
      </c>
      <c r="H58" s="58">
        <f>F58*G58</f>
        <v>28600</v>
      </c>
    </row>
    <row r="59" spans="1:8">
      <c r="A59" s="41" t="s">
        <v>137</v>
      </c>
      <c r="B59" s="192" t="s">
        <v>121</v>
      </c>
      <c r="C59" s="193"/>
      <c r="D59" s="81" t="s">
        <v>124</v>
      </c>
      <c r="E59" s="56" t="s">
        <v>109</v>
      </c>
      <c r="F59" s="57">
        <v>5</v>
      </c>
      <c r="G59" s="59">
        <v>2000</v>
      </c>
      <c r="H59" s="58">
        <f t="shared" ref="H59:H63" si="12">F59*G59</f>
        <v>10000</v>
      </c>
    </row>
    <row r="60" spans="1:8">
      <c r="A60" s="54" t="s">
        <v>142</v>
      </c>
      <c r="B60" s="192" t="s">
        <v>121</v>
      </c>
      <c r="C60" s="193"/>
      <c r="D60" s="81" t="s">
        <v>125</v>
      </c>
      <c r="E60" s="56" t="s">
        <v>109</v>
      </c>
      <c r="F60" s="57">
        <v>5</v>
      </c>
      <c r="G60" s="59">
        <v>2500</v>
      </c>
      <c r="H60" s="58">
        <f t="shared" si="12"/>
        <v>12500</v>
      </c>
    </row>
    <row r="61" spans="1:8">
      <c r="A61" s="41" t="s">
        <v>143</v>
      </c>
      <c r="B61" s="192" t="s">
        <v>121</v>
      </c>
      <c r="C61" s="193"/>
      <c r="D61" s="81" t="s">
        <v>126</v>
      </c>
      <c r="E61" s="56" t="s">
        <v>109</v>
      </c>
      <c r="F61" s="57">
        <v>2</v>
      </c>
      <c r="G61" s="59">
        <v>500</v>
      </c>
      <c r="H61" s="58">
        <f t="shared" si="12"/>
        <v>1000</v>
      </c>
    </row>
    <row r="62" spans="1:8">
      <c r="A62" s="54" t="s">
        <v>144</v>
      </c>
      <c r="B62" s="192" t="s">
        <v>121</v>
      </c>
      <c r="C62" s="193"/>
      <c r="D62" s="81" t="s">
        <v>127</v>
      </c>
      <c r="E62" s="56" t="s">
        <v>109</v>
      </c>
      <c r="F62" s="57">
        <v>5</v>
      </c>
      <c r="G62" s="59">
        <v>1600</v>
      </c>
      <c r="H62" s="58">
        <f t="shared" si="12"/>
        <v>8000</v>
      </c>
    </row>
    <row r="63" spans="1:8">
      <c r="A63" s="41" t="s">
        <v>145</v>
      </c>
      <c r="B63" s="192" t="s">
        <v>121</v>
      </c>
      <c r="C63" s="193"/>
      <c r="D63" s="81" t="s">
        <v>128</v>
      </c>
      <c r="E63" s="56" t="s">
        <v>109</v>
      </c>
      <c r="F63" s="57">
        <v>5</v>
      </c>
      <c r="G63" s="59">
        <v>20</v>
      </c>
      <c r="H63" s="58">
        <f t="shared" si="12"/>
        <v>100</v>
      </c>
    </row>
    <row r="64" spans="1:8">
      <c r="D64" s="82"/>
      <c r="E64" s="191" t="s">
        <v>0</v>
      </c>
      <c r="F64" s="191"/>
      <c r="G64" s="64">
        <f>SUM(G58:G63)</f>
        <v>35220</v>
      </c>
      <c r="H64" s="64">
        <f>SUM(H58:H63)</f>
        <v>60200</v>
      </c>
    </row>
    <row r="65" spans="1:8">
      <c r="D65" s="82"/>
      <c r="E65" s="62"/>
      <c r="F65" s="62"/>
      <c r="G65" s="63"/>
      <c r="H65" s="63"/>
    </row>
    <row r="66" spans="1:8">
      <c r="D66" s="82"/>
      <c r="E66" s="62"/>
      <c r="F66" s="62"/>
      <c r="G66" s="63"/>
      <c r="H66" s="63"/>
    </row>
    <row r="67" spans="1:8">
      <c r="A67" s="194" t="s">
        <v>133</v>
      </c>
      <c r="B67" s="194"/>
      <c r="C67" s="194"/>
      <c r="D67" s="194"/>
      <c r="E67" s="194"/>
      <c r="F67" s="194"/>
      <c r="G67" s="194"/>
      <c r="H67" s="194"/>
    </row>
    <row r="68" spans="1:8">
      <c r="A68" s="52" t="s">
        <v>103</v>
      </c>
      <c r="B68" s="195" t="s">
        <v>111</v>
      </c>
      <c r="C68" s="195"/>
      <c r="D68" s="60" t="s">
        <v>99</v>
      </c>
      <c r="E68" s="52" t="s">
        <v>105</v>
      </c>
      <c r="F68" s="52" t="s">
        <v>104</v>
      </c>
      <c r="G68" s="53" t="s">
        <v>106</v>
      </c>
      <c r="H68" s="53" t="s">
        <v>107</v>
      </c>
    </row>
    <row r="69" spans="1:8">
      <c r="A69" s="54" t="s">
        <v>138</v>
      </c>
      <c r="B69" s="192" t="s">
        <v>121</v>
      </c>
      <c r="C69" s="193"/>
      <c r="D69" s="80" t="s">
        <v>131</v>
      </c>
      <c r="E69" s="56" t="s">
        <v>109</v>
      </c>
      <c r="F69" s="57">
        <v>1</v>
      </c>
      <c r="G69" s="59">
        <f>H4*0.1%</f>
        <v>15735.317079999999</v>
      </c>
      <c r="H69" s="58">
        <f>F69*G69</f>
        <v>15735.317079999999</v>
      </c>
    </row>
    <row r="70" spans="1:8">
      <c r="A70" s="41" t="s">
        <v>139</v>
      </c>
      <c r="B70" s="192" t="s">
        <v>121</v>
      </c>
      <c r="C70" s="193"/>
      <c r="D70" s="81" t="s">
        <v>132</v>
      </c>
      <c r="E70" s="56" t="s">
        <v>109</v>
      </c>
      <c r="F70" s="57">
        <v>1</v>
      </c>
      <c r="G70" s="59">
        <f>H4*0.05%</f>
        <v>7867.6585399999994</v>
      </c>
      <c r="H70" s="58">
        <f>F70*G70</f>
        <v>7867.6585399999994</v>
      </c>
    </row>
    <row r="71" spans="1:8">
      <c r="D71" s="82"/>
      <c r="E71" s="191" t="s">
        <v>0</v>
      </c>
      <c r="F71" s="191"/>
      <c r="G71" s="64">
        <f>SUM(G69:G70)</f>
        <v>23602.975619999997</v>
      </c>
      <c r="H71" s="64">
        <f>SUM(H69:H70)</f>
        <v>23602.975619999997</v>
      </c>
    </row>
    <row r="72" spans="1:8">
      <c r="D72" s="82"/>
      <c r="E72" s="62"/>
      <c r="F72" s="62"/>
      <c r="G72" s="65"/>
      <c r="H72" s="65"/>
    </row>
    <row r="73" spans="1:8">
      <c r="D73" s="82"/>
      <c r="E73" s="62"/>
      <c r="F73" s="62"/>
      <c r="G73" s="65"/>
      <c r="H73" s="65"/>
    </row>
    <row r="74" spans="1:8">
      <c r="A74" s="194" t="s">
        <v>146</v>
      </c>
      <c r="B74" s="194"/>
      <c r="C74" s="194"/>
      <c r="D74" s="194"/>
      <c r="E74" s="194"/>
      <c r="F74" s="194"/>
      <c r="G74" s="194"/>
      <c r="H74" s="194"/>
    </row>
    <row r="75" spans="1:8">
      <c r="A75" s="52" t="s">
        <v>103</v>
      </c>
      <c r="B75" s="195" t="s">
        <v>111</v>
      </c>
      <c r="C75" s="195"/>
      <c r="D75" s="60" t="s">
        <v>99</v>
      </c>
      <c r="E75" s="52" t="s">
        <v>105</v>
      </c>
      <c r="F75" s="52" t="s">
        <v>104</v>
      </c>
      <c r="G75" s="53" t="s">
        <v>106</v>
      </c>
      <c r="H75" s="53" t="s">
        <v>107</v>
      </c>
    </row>
    <row r="76" spans="1:8">
      <c r="A76" s="54" t="s">
        <v>147</v>
      </c>
      <c r="B76" s="192" t="s">
        <v>121</v>
      </c>
      <c r="C76" s="193"/>
      <c r="D76" s="80" t="s">
        <v>134</v>
      </c>
      <c r="E76" s="56" t="s">
        <v>109</v>
      </c>
      <c r="F76" s="57">
        <v>10</v>
      </c>
      <c r="G76" s="58">
        <v>675</v>
      </c>
      <c r="H76" s="58">
        <f>F76*G76</f>
        <v>6750</v>
      </c>
    </row>
    <row r="77" spans="1:8">
      <c r="A77" s="41" t="s">
        <v>148</v>
      </c>
      <c r="B77" s="192" t="s">
        <v>121</v>
      </c>
      <c r="C77" s="193"/>
      <c r="D77" s="81" t="s">
        <v>135</v>
      </c>
      <c r="E77" s="56" t="s">
        <v>109</v>
      </c>
      <c r="F77" s="57">
        <v>10</v>
      </c>
      <c r="G77" s="59">
        <v>142.9</v>
      </c>
      <c r="H77" s="58">
        <f>F77*G77</f>
        <v>1429</v>
      </c>
    </row>
    <row r="78" spans="1:8">
      <c r="A78" s="41" t="s">
        <v>149</v>
      </c>
      <c r="B78" s="192" t="s">
        <v>121</v>
      </c>
      <c r="C78" s="193"/>
      <c r="D78" s="81" t="s">
        <v>140</v>
      </c>
      <c r="E78" s="56" t="s">
        <v>109</v>
      </c>
      <c r="F78" s="57">
        <v>1</v>
      </c>
      <c r="G78" s="59">
        <v>8500</v>
      </c>
      <c r="H78" s="58">
        <f>F78*G78</f>
        <v>8500</v>
      </c>
    </row>
    <row r="79" spans="1:8">
      <c r="D79" s="82"/>
      <c r="E79" s="191" t="s">
        <v>0</v>
      </c>
      <c r="F79" s="191"/>
      <c r="G79" s="64">
        <f>SUM(G76:G77)</f>
        <v>817.9</v>
      </c>
      <c r="H79" s="64">
        <f>SUM(H76:H78)</f>
        <v>16679</v>
      </c>
    </row>
    <row r="80" spans="1:8">
      <c r="D80" s="82"/>
      <c r="E80" s="32"/>
    </row>
    <row r="81" spans="5:8">
      <c r="E81" s="18"/>
      <c r="G81" s="18"/>
      <c r="H81" s="18"/>
    </row>
    <row r="82" spans="5:8">
      <c r="E82" s="18"/>
      <c r="G82" s="18"/>
      <c r="H82" s="18"/>
    </row>
    <row r="83" spans="5:8">
      <c r="E83" s="18"/>
      <c r="G83" s="18"/>
      <c r="H83" s="18"/>
    </row>
  </sheetData>
  <mergeCells count="65">
    <mergeCell ref="E28:G28"/>
    <mergeCell ref="I13:I14"/>
    <mergeCell ref="A2:I2"/>
    <mergeCell ref="A1:I1"/>
    <mergeCell ref="B17:D17"/>
    <mergeCell ref="B18:D18"/>
    <mergeCell ref="A13:H13"/>
    <mergeCell ref="B21:D21"/>
    <mergeCell ref="A24:H24"/>
    <mergeCell ref="B26:D26"/>
    <mergeCell ref="B27:D27"/>
    <mergeCell ref="B19:D19"/>
    <mergeCell ref="B20:D20"/>
    <mergeCell ref="F27:G27"/>
    <mergeCell ref="B31:C31"/>
    <mergeCell ref="A30:H30"/>
    <mergeCell ref="E34:F34"/>
    <mergeCell ref="B3:D3"/>
    <mergeCell ref="B4:D4"/>
    <mergeCell ref="B5:D5"/>
    <mergeCell ref="B6:D6"/>
    <mergeCell ref="B7:D7"/>
    <mergeCell ref="B8:D8"/>
    <mergeCell ref="B9:D9"/>
    <mergeCell ref="B10:D10"/>
    <mergeCell ref="F25:G25"/>
    <mergeCell ref="F26:G26"/>
    <mergeCell ref="B14:D14"/>
    <mergeCell ref="B15:D15"/>
    <mergeCell ref="B16:D16"/>
    <mergeCell ref="B57:C57"/>
    <mergeCell ref="A37:H37"/>
    <mergeCell ref="B38:C38"/>
    <mergeCell ref="E46:F46"/>
    <mergeCell ref="A49:H49"/>
    <mergeCell ref="B50:C50"/>
    <mergeCell ref="B39:C39"/>
    <mergeCell ref="B40:C40"/>
    <mergeCell ref="B41:C41"/>
    <mergeCell ref="B42:C42"/>
    <mergeCell ref="B43:C43"/>
    <mergeCell ref="B44:C44"/>
    <mergeCell ref="B45:C45"/>
    <mergeCell ref="A74:H74"/>
    <mergeCell ref="B75:C75"/>
    <mergeCell ref="B76:C76"/>
    <mergeCell ref="B77:C77"/>
    <mergeCell ref="E79:F79"/>
    <mergeCell ref="B78:C78"/>
    <mergeCell ref="B32:C32"/>
    <mergeCell ref="E71:F71"/>
    <mergeCell ref="B69:C69"/>
    <mergeCell ref="B70:C70"/>
    <mergeCell ref="E64:F64"/>
    <mergeCell ref="B58:C58"/>
    <mergeCell ref="B59:C59"/>
    <mergeCell ref="A67:H67"/>
    <mergeCell ref="B68:C68"/>
    <mergeCell ref="B60:C60"/>
    <mergeCell ref="B61:C61"/>
    <mergeCell ref="B62:C62"/>
    <mergeCell ref="B63:C63"/>
    <mergeCell ref="E53:F53"/>
    <mergeCell ref="B52:C52"/>
    <mergeCell ref="A56:H56"/>
  </mergeCells>
  <phoneticPr fontId="25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0CEDD-BBA6-458D-BD69-018FF0742DBF}">
  <dimension ref="A2:AM57"/>
  <sheetViews>
    <sheetView showGridLines="0" zoomScale="90" zoomScaleNormal="90" workbookViewId="0">
      <selection activeCell="D13" sqref="D13"/>
    </sheetView>
  </sheetViews>
  <sheetFormatPr defaultRowHeight="14.4"/>
  <cols>
    <col min="2" max="2" width="13.6640625" customWidth="1"/>
    <col min="3" max="3" width="15.44140625" customWidth="1"/>
    <col min="4" max="4" width="37.33203125" customWidth="1"/>
    <col min="5" max="5" width="22.44140625" customWidth="1"/>
    <col min="6" max="6" width="20" customWidth="1"/>
    <col min="7" max="8" width="21" bestFit="1" customWidth="1"/>
    <col min="9" max="9" width="22.109375" bestFit="1" customWidth="1"/>
    <col min="10" max="10" width="18" bestFit="1" customWidth="1"/>
    <col min="11" max="11" width="22.109375" bestFit="1" customWidth="1"/>
    <col min="12" max="12" width="18" bestFit="1" customWidth="1"/>
    <col min="13" max="13" width="22.109375" bestFit="1" customWidth="1"/>
    <col min="14" max="14" width="18" bestFit="1" customWidth="1"/>
    <col min="15" max="15" width="22.109375" bestFit="1" customWidth="1"/>
    <col min="16" max="16" width="18" bestFit="1" customWidth="1"/>
    <col min="17" max="17" width="22.109375" bestFit="1" customWidth="1"/>
    <col min="18" max="18" width="18" bestFit="1" customWidth="1"/>
    <col min="19" max="19" width="22.109375" bestFit="1" customWidth="1"/>
    <col min="20" max="20" width="18" bestFit="1" customWidth="1"/>
    <col min="21" max="21" width="22.109375" bestFit="1" customWidth="1"/>
    <col min="22" max="22" width="18" bestFit="1" customWidth="1"/>
    <col min="23" max="23" width="22.109375" bestFit="1" customWidth="1"/>
    <col min="24" max="24" width="18" bestFit="1" customWidth="1"/>
    <col min="25" max="25" width="22.109375" bestFit="1" customWidth="1"/>
    <col min="26" max="26" width="18" bestFit="1" customWidth="1"/>
    <col min="27" max="27" width="22.109375" bestFit="1" customWidth="1"/>
    <col min="28" max="28" width="18" bestFit="1" customWidth="1"/>
    <col min="29" max="29" width="22.109375" bestFit="1" customWidth="1"/>
    <col min="30" max="30" width="18" bestFit="1" customWidth="1"/>
    <col min="31" max="31" width="22.109375" bestFit="1" customWidth="1"/>
    <col min="32" max="32" width="18" bestFit="1" customWidth="1"/>
    <col min="33" max="33" width="22.109375" bestFit="1" customWidth="1"/>
    <col min="34" max="34" width="18" bestFit="1" customWidth="1"/>
    <col min="35" max="35" width="22.109375" bestFit="1" customWidth="1"/>
    <col min="36" max="36" width="18" bestFit="1" customWidth="1"/>
    <col min="37" max="37" width="22.109375" bestFit="1" customWidth="1"/>
    <col min="38" max="38" width="18" bestFit="1" customWidth="1"/>
    <col min="39" max="39" width="22.109375" bestFit="1" customWidth="1"/>
  </cols>
  <sheetData>
    <row r="2" spans="1:39">
      <c r="A2" s="182" t="s">
        <v>7</v>
      </c>
      <c r="B2" s="182"/>
      <c r="C2" s="182"/>
      <c r="D2" s="182"/>
      <c r="E2" s="182"/>
      <c r="F2" s="182"/>
      <c r="G2" s="182"/>
      <c r="H2" s="182"/>
      <c r="I2" s="182"/>
      <c r="J2" s="139">
        <f>'7.DRE E FLUXO DE CAIXA'!E25</f>
        <v>1</v>
      </c>
      <c r="K2" s="139">
        <f>'7.DRE E FLUXO DE CAIXA'!F25</f>
        <v>2</v>
      </c>
      <c r="L2" s="139">
        <f>'7.DRE E FLUXO DE CAIXA'!G25</f>
        <v>3</v>
      </c>
      <c r="M2" s="139">
        <f>'7.DRE E FLUXO DE CAIXA'!H25</f>
        <v>4</v>
      </c>
      <c r="N2" s="139">
        <f>'7.DRE E FLUXO DE CAIXA'!I25</f>
        <v>5</v>
      </c>
      <c r="O2" s="139">
        <f>'7.DRE E FLUXO DE CAIXA'!J25</f>
        <v>6</v>
      </c>
      <c r="P2" s="139">
        <f>'7.DRE E FLUXO DE CAIXA'!K25</f>
        <v>7</v>
      </c>
      <c r="Q2" s="139">
        <f>'7.DRE E FLUXO DE CAIXA'!L25</f>
        <v>8</v>
      </c>
      <c r="R2" s="139">
        <f>'7.DRE E FLUXO DE CAIXA'!M25</f>
        <v>9</v>
      </c>
      <c r="S2" s="139">
        <f>'7.DRE E FLUXO DE CAIXA'!N25</f>
        <v>10</v>
      </c>
      <c r="T2" s="139">
        <f>'7.DRE E FLUXO DE CAIXA'!O25</f>
        <v>11</v>
      </c>
      <c r="U2" s="139">
        <f>'7.DRE E FLUXO DE CAIXA'!P25</f>
        <v>12</v>
      </c>
      <c r="V2" s="139">
        <f>'7.DRE E FLUXO DE CAIXA'!Q25</f>
        <v>13</v>
      </c>
      <c r="W2" s="139">
        <f>'7.DRE E FLUXO DE CAIXA'!R25</f>
        <v>14</v>
      </c>
      <c r="X2" s="139">
        <f>'7.DRE E FLUXO DE CAIXA'!S25</f>
        <v>15</v>
      </c>
      <c r="Y2" s="139">
        <f>'7.DRE E FLUXO DE CAIXA'!T25</f>
        <v>16</v>
      </c>
      <c r="Z2" s="139">
        <f>'7.DRE E FLUXO DE CAIXA'!U25</f>
        <v>17</v>
      </c>
      <c r="AA2" s="139">
        <f>'7.DRE E FLUXO DE CAIXA'!V25</f>
        <v>18</v>
      </c>
      <c r="AB2" s="139">
        <f>'7.DRE E FLUXO DE CAIXA'!W25</f>
        <v>19</v>
      </c>
      <c r="AC2" s="139">
        <f>'7.DRE E FLUXO DE CAIXA'!X25</f>
        <v>20</v>
      </c>
      <c r="AD2" s="139">
        <f>'7.DRE E FLUXO DE CAIXA'!Y25</f>
        <v>21</v>
      </c>
      <c r="AE2" s="139">
        <f>'7.DRE E FLUXO DE CAIXA'!Z25</f>
        <v>22</v>
      </c>
      <c r="AF2" s="139">
        <f>'7.DRE E FLUXO DE CAIXA'!AA25</f>
        <v>23</v>
      </c>
      <c r="AG2" s="139">
        <f>'7.DRE E FLUXO DE CAIXA'!AB25</f>
        <v>24</v>
      </c>
      <c r="AH2" s="139">
        <f>'7.DRE E FLUXO DE CAIXA'!AC25</f>
        <v>25</v>
      </c>
      <c r="AI2" s="139">
        <f>'7.DRE E FLUXO DE CAIXA'!AD25</f>
        <v>26</v>
      </c>
      <c r="AJ2" s="139">
        <f>'7.DRE E FLUXO DE CAIXA'!AE25</f>
        <v>27</v>
      </c>
      <c r="AK2" s="139">
        <f>'7.DRE E FLUXO DE CAIXA'!AF25</f>
        <v>28</v>
      </c>
      <c r="AL2" s="139">
        <f>'7.DRE E FLUXO DE CAIXA'!AG25</f>
        <v>29</v>
      </c>
      <c r="AM2" s="139">
        <f>'7.DRE E FLUXO DE CAIXA'!AH25</f>
        <v>30</v>
      </c>
    </row>
    <row r="3" spans="1:39" ht="30.75" customHeight="1">
      <c r="A3" s="51" t="s">
        <v>103</v>
      </c>
      <c r="B3" s="185" t="s">
        <v>2</v>
      </c>
      <c r="C3" s="185"/>
      <c r="D3" s="185"/>
      <c r="E3" s="51" t="s">
        <v>3</v>
      </c>
      <c r="F3" s="26" t="s">
        <v>4</v>
      </c>
      <c r="G3" s="105" t="s">
        <v>218</v>
      </c>
      <c r="H3" s="90" t="s">
        <v>219</v>
      </c>
      <c r="I3" s="104" t="s">
        <v>220</v>
      </c>
      <c r="J3" s="140">
        <f>'7.DRE E FLUXO DE CAIXA'!E26</f>
        <v>2023</v>
      </c>
      <c r="K3" s="140">
        <f>'7.DRE E FLUXO DE CAIXA'!F26</f>
        <v>2024</v>
      </c>
      <c r="L3" s="140">
        <f>'7.DRE E FLUXO DE CAIXA'!G26</f>
        <v>2025</v>
      </c>
      <c r="M3" s="140">
        <f>'7.DRE E FLUXO DE CAIXA'!H26</f>
        <v>2026</v>
      </c>
      <c r="N3" s="140">
        <f>'7.DRE E FLUXO DE CAIXA'!I26</f>
        <v>2027</v>
      </c>
      <c r="O3" s="140">
        <f>'7.DRE E FLUXO DE CAIXA'!J26</f>
        <v>2028</v>
      </c>
      <c r="P3" s="140">
        <f>'7.DRE E FLUXO DE CAIXA'!K26</f>
        <v>2029</v>
      </c>
      <c r="Q3" s="140">
        <f>'7.DRE E FLUXO DE CAIXA'!L26</f>
        <v>2030</v>
      </c>
      <c r="R3" s="140">
        <f>'7.DRE E FLUXO DE CAIXA'!M26</f>
        <v>2031</v>
      </c>
      <c r="S3" s="140">
        <f>'7.DRE E FLUXO DE CAIXA'!N26</f>
        <v>2032</v>
      </c>
      <c r="T3" s="140">
        <f>'7.DRE E FLUXO DE CAIXA'!O26</f>
        <v>2033</v>
      </c>
      <c r="U3" s="140">
        <f>'7.DRE E FLUXO DE CAIXA'!P26</f>
        <v>2034</v>
      </c>
      <c r="V3" s="140">
        <f>'7.DRE E FLUXO DE CAIXA'!Q26</f>
        <v>2035</v>
      </c>
      <c r="W3" s="140">
        <f>'7.DRE E FLUXO DE CAIXA'!R26</f>
        <v>2036</v>
      </c>
      <c r="X3" s="140">
        <f>'7.DRE E FLUXO DE CAIXA'!S26</f>
        <v>2037</v>
      </c>
      <c r="Y3" s="140">
        <f>'7.DRE E FLUXO DE CAIXA'!T26</f>
        <v>2038</v>
      </c>
      <c r="Z3" s="140">
        <f>'7.DRE E FLUXO DE CAIXA'!U26</f>
        <v>2039</v>
      </c>
      <c r="AA3" s="140">
        <f>'7.DRE E FLUXO DE CAIXA'!V26</f>
        <v>2040</v>
      </c>
      <c r="AB3" s="140">
        <f>'7.DRE E FLUXO DE CAIXA'!W26</f>
        <v>2041</v>
      </c>
      <c r="AC3" s="140">
        <f>'7.DRE E FLUXO DE CAIXA'!X26</f>
        <v>2042</v>
      </c>
      <c r="AD3" s="140">
        <f>'7.DRE E FLUXO DE CAIXA'!Y26</f>
        <v>2043</v>
      </c>
      <c r="AE3" s="140">
        <f>'7.DRE E FLUXO DE CAIXA'!Z26</f>
        <v>2044</v>
      </c>
      <c r="AF3" s="140">
        <f>'7.DRE E FLUXO DE CAIXA'!AA26</f>
        <v>2045</v>
      </c>
      <c r="AG3" s="140">
        <f>'7.DRE E FLUXO DE CAIXA'!AB26</f>
        <v>2046</v>
      </c>
      <c r="AH3" s="140">
        <f>'7.DRE E FLUXO DE CAIXA'!AC26</f>
        <v>2047</v>
      </c>
      <c r="AI3" s="140">
        <f>'7.DRE E FLUXO DE CAIXA'!AD26</f>
        <v>2048</v>
      </c>
      <c r="AJ3" s="140">
        <f>'7.DRE E FLUXO DE CAIXA'!AE26</f>
        <v>2049</v>
      </c>
      <c r="AK3" s="140">
        <f>'7.DRE E FLUXO DE CAIXA'!AF26</f>
        <v>2050</v>
      </c>
      <c r="AL3" s="140">
        <f>'7.DRE E FLUXO DE CAIXA'!AG26</f>
        <v>2051</v>
      </c>
      <c r="AM3" s="140">
        <f>'7.DRE E FLUXO DE CAIXA'!AH26</f>
        <v>2052</v>
      </c>
    </row>
    <row r="4" spans="1:39">
      <c r="A4" s="41">
        <v>1</v>
      </c>
      <c r="B4" s="196" t="s">
        <v>168</v>
      </c>
      <c r="C4" s="197"/>
      <c r="D4" s="198"/>
      <c r="E4" s="41" t="s">
        <v>170</v>
      </c>
      <c r="F4" s="84">
        <v>1</v>
      </c>
      <c r="G4" s="45">
        <f>L33</f>
        <v>88456.810000000012</v>
      </c>
      <c r="H4" s="45">
        <f>G4*12</f>
        <v>1061481.7200000002</v>
      </c>
      <c r="I4" s="45">
        <f>H4*420</f>
        <v>445822322.4000001</v>
      </c>
      <c r="J4" s="45">
        <f>$H$4</f>
        <v>1061481.7200000002</v>
      </c>
      <c r="K4" s="45">
        <f t="shared" ref="K4:AM4" si="0">$H$4</f>
        <v>1061481.7200000002</v>
      </c>
      <c r="L4" s="45">
        <f t="shared" si="0"/>
        <v>1061481.7200000002</v>
      </c>
      <c r="M4" s="45">
        <f t="shared" si="0"/>
        <v>1061481.7200000002</v>
      </c>
      <c r="N4" s="45">
        <f t="shared" si="0"/>
        <v>1061481.7200000002</v>
      </c>
      <c r="O4" s="45">
        <f t="shared" si="0"/>
        <v>1061481.7200000002</v>
      </c>
      <c r="P4" s="45">
        <f t="shared" si="0"/>
        <v>1061481.7200000002</v>
      </c>
      <c r="Q4" s="45">
        <f t="shared" si="0"/>
        <v>1061481.7200000002</v>
      </c>
      <c r="R4" s="45">
        <f t="shared" si="0"/>
        <v>1061481.7200000002</v>
      </c>
      <c r="S4" s="45">
        <f t="shared" si="0"/>
        <v>1061481.7200000002</v>
      </c>
      <c r="T4" s="45">
        <f t="shared" si="0"/>
        <v>1061481.7200000002</v>
      </c>
      <c r="U4" s="45">
        <f t="shared" si="0"/>
        <v>1061481.7200000002</v>
      </c>
      <c r="V4" s="45">
        <f t="shared" si="0"/>
        <v>1061481.7200000002</v>
      </c>
      <c r="W4" s="45">
        <f t="shared" si="0"/>
        <v>1061481.7200000002</v>
      </c>
      <c r="X4" s="45">
        <f t="shared" si="0"/>
        <v>1061481.7200000002</v>
      </c>
      <c r="Y4" s="45">
        <f t="shared" si="0"/>
        <v>1061481.7200000002</v>
      </c>
      <c r="Z4" s="45">
        <f t="shared" si="0"/>
        <v>1061481.7200000002</v>
      </c>
      <c r="AA4" s="45">
        <f t="shared" si="0"/>
        <v>1061481.7200000002</v>
      </c>
      <c r="AB4" s="45">
        <f t="shared" si="0"/>
        <v>1061481.7200000002</v>
      </c>
      <c r="AC4" s="45">
        <f t="shared" si="0"/>
        <v>1061481.7200000002</v>
      </c>
      <c r="AD4" s="45">
        <f t="shared" si="0"/>
        <v>1061481.7200000002</v>
      </c>
      <c r="AE4" s="45">
        <f t="shared" si="0"/>
        <v>1061481.7200000002</v>
      </c>
      <c r="AF4" s="45">
        <f t="shared" si="0"/>
        <v>1061481.7200000002</v>
      </c>
      <c r="AG4" s="45">
        <f t="shared" si="0"/>
        <v>1061481.7200000002</v>
      </c>
      <c r="AH4" s="45">
        <f t="shared" si="0"/>
        <v>1061481.7200000002</v>
      </c>
      <c r="AI4" s="45">
        <f t="shared" si="0"/>
        <v>1061481.7200000002</v>
      </c>
      <c r="AJ4" s="45">
        <f t="shared" si="0"/>
        <v>1061481.7200000002</v>
      </c>
      <c r="AK4" s="45">
        <f t="shared" si="0"/>
        <v>1061481.7200000002</v>
      </c>
      <c r="AL4" s="45">
        <f t="shared" si="0"/>
        <v>1061481.7200000002</v>
      </c>
      <c r="AM4" s="45">
        <f t="shared" si="0"/>
        <v>1061481.7200000002</v>
      </c>
    </row>
    <row r="5" spans="1:39">
      <c r="A5" s="41">
        <v>2</v>
      </c>
      <c r="B5" s="196" t="s">
        <v>169</v>
      </c>
      <c r="C5" s="197"/>
      <c r="D5" s="198"/>
      <c r="E5" s="41" t="s">
        <v>170</v>
      </c>
      <c r="F5" s="84">
        <v>1</v>
      </c>
      <c r="G5" s="45">
        <f>L46</f>
        <v>122580.17600000001</v>
      </c>
      <c r="H5" s="45">
        <f t="shared" ref="H5:H6" si="1">G5*12</f>
        <v>1470962.1120000002</v>
      </c>
      <c r="I5" s="45">
        <f t="shared" ref="I5:I6" si="2">H5*420</f>
        <v>617804087.04000008</v>
      </c>
      <c r="J5" s="45">
        <f>$H$5</f>
        <v>1470962.1120000002</v>
      </c>
      <c r="K5" s="45">
        <f t="shared" ref="K5:AM5" si="3">$H$5</f>
        <v>1470962.1120000002</v>
      </c>
      <c r="L5" s="45">
        <f t="shared" si="3"/>
        <v>1470962.1120000002</v>
      </c>
      <c r="M5" s="45">
        <f t="shared" si="3"/>
        <v>1470962.1120000002</v>
      </c>
      <c r="N5" s="45">
        <f t="shared" si="3"/>
        <v>1470962.1120000002</v>
      </c>
      <c r="O5" s="45">
        <f t="shared" si="3"/>
        <v>1470962.1120000002</v>
      </c>
      <c r="P5" s="45">
        <f t="shared" si="3"/>
        <v>1470962.1120000002</v>
      </c>
      <c r="Q5" s="45">
        <f t="shared" si="3"/>
        <v>1470962.1120000002</v>
      </c>
      <c r="R5" s="45">
        <f t="shared" si="3"/>
        <v>1470962.1120000002</v>
      </c>
      <c r="S5" s="45">
        <f t="shared" si="3"/>
        <v>1470962.1120000002</v>
      </c>
      <c r="T5" s="45">
        <f t="shared" si="3"/>
        <v>1470962.1120000002</v>
      </c>
      <c r="U5" s="45">
        <f t="shared" si="3"/>
        <v>1470962.1120000002</v>
      </c>
      <c r="V5" s="45">
        <f t="shared" si="3"/>
        <v>1470962.1120000002</v>
      </c>
      <c r="W5" s="45">
        <f t="shared" si="3"/>
        <v>1470962.1120000002</v>
      </c>
      <c r="X5" s="45">
        <f t="shared" si="3"/>
        <v>1470962.1120000002</v>
      </c>
      <c r="Y5" s="45">
        <f t="shared" si="3"/>
        <v>1470962.1120000002</v>
      </c>
      <c r="Z5" s="45">
        <f t="shared" si="3"/>
        <v>1470962.1120000002</v>
      </c>
      <c r="AA5" s="45">
        <f t="shared" si="3"/>
        <v>1470962.1120000002</v>
      </c>
      <c r="AB5" s="45">
        <f t="shared" si="3"/>
        <v>1470962.1120000002</v>
      </c>
      <c r="AC5" s="45">
        <f t="shared" si="3"/>
        <v>1470962.1120000002</v>
      </c>
      <c r="AD5" s="45">
        <f t="shared" si="3"/>
        <v>1470962.1120000002</v>
      </c>
      <c r="AE5" s="45">
        <f t="shared" si="3"/>
        <v>1470962.1120000002</v>
      </c>
      <c r="AF5" s="45">
        <f t="shared" si="3"/>
        <v>1470962.1120000002</v>
      </c>
      <c r="AG5" s="45">
        <f t="shared" si="3"/>
        <v>1470962.1120000002</v>
      </c>
      <c r="AH5" s="45">
        <f t="shared" si="3"/>
        <v>1470962.1120000002</v>
      </c>
      <c r="AI5" s="45">
        <f t="shared" si="3"/>
        <v>1470962.1120000002</v>
      </c>
      <c r="AJ5" s="45">
        <f t="shared" si="3"/>
        <v>1470962.1120000002</v>
      </c>
      <c r="AK5" s="45">
        <f t="shared" si="3"/>
        <v>1470962.1120000002</v>
      </c>
      <c r="AL5" s="45">
        <f t="shared" si="3"/>
        <v>1470962.1120000002</v>
      </c>
      <c r="AM5" s="45">
        <f t="shared" si="3"/>
        <v>1470962.1120000002</v>
      </c>
    </row>
    <row r="6" spans="1:39">
      <c r="A6" s="41">
        <v>3</v>
      </c>
      <c r="B6" s="196" t="s">
        <v>255</v>
      </c>
      <c r="C6" s="197"/>
      <c r="D6" s="198"/>
      <c r="E6" s="41" t="s">
        <v>170</v>
      </c>
      <c r="F6" s="84">
        <v>1</v>
      </c>
      <c r="G6" s="45">
        <f>E55/12</f>
        <v>11948.435196582677</v>
      </c>
      <c r="H6" s="45">
        <f t="shared" si="1"/>
        <v>143381.22235899212</v>
      </c>
      <c r="I6" s="45">
        <f t="shared" si="2"/>
        <v>60220113.390776694</v>
      </c>
      <c r="J6" s="45">
        <f>G55</f>
        <v>200171.10633739748</v>
      </c>
      <c r="K6" s="45">
        <f t="shared" ref="K6:AM6" si="4">H55</f>
        <v>238400.91906499749</v>
      </c>
      <c r="L6" s="45">
        <f t="shared" si="4"/>
        <v>222288.7009849975</v>
      </c>
      <c r="M6" s="45">
        <f t="shared" si="4"/>
        <v>111010.77842499749</v>
      </c>
      <c r="N6" s="45">
        <f t="shared" si="4"/>
        <v>111010.77842499749</v>
      </c>
      <c r="O6" s="45">
        <f t="shared" si="4"/>
        <v>111371.97842499749</v>
      </c>
      <c r="P6" s="45">
        <f t="shared" si="4"/>
        <v>111010.77842499749</v>
      </c>
      <c r="Q6" s="45">
        <f t="shared" si="4"/>
        <v>111010.77842499749</v>
      </c>
      <c r="R6" s="45">
        <f t="shared" si="4"/>
        <v>111010.77842499749</v>
      </c>
      <c r="S6" s="45">
        <f t="shared" si="4"/>
        <v>111010.77842499749</v>
      </c>
      <c r="T6" s="45">
        <f t="shared" si="4"/>
        <v>193262.7786787175</v>
      </c>
      <c r="U6" s="45">
        <f t="shared" si="4"/>
        <v>238762.11906499747</v>
      </c>
      <c r="V6" s="45">
        <f t="shared" si="4"/>
        <v>222288.7009849975</v>
      </c>
      <c r="W6" s="45">
        <f t="shared" si="4"/>
        <v>111010.77842499749</v>
      </c>
      <c r="X6" s="45">
        <f t="shared" si="4"/>
        <v>111010.77842499749</v>
      </c>
      <c r="Y6" s="45">
        <f t="shared" si="4"/>
        <v>111010.77842499749</v>
      </c>
      <c r="Z6" s="45">
        <f t="shared" si="4"/>
        <v>111010.77842499749</v>
      </c>
      <c r="AA6" s="45">
        <f t="shared" si="4"/>
        <v>111010.77842499749</v>
      </c>
      <c r="AB6" s="45">
        <f t="shared" si="4"/>
        <v>111010.77842499749</v>
      </c>
      <c r="AC6" s="45">
        <f t="shared" si="4"/>
        <v>111010.77842499749</v>
      </c>
      <c r="AD6" s="45">
        <f t="shared" si="4"/>
        <v>193262.7786787175</v>
      </c>
      <c r="AE6" s="45">
        <f t="shared" si="4"/>
        <v>238762.11906499747</v>
      </c>
      <c r="AF6" s="45">
        <f t="shared" si="4"/>
        <v>222288.7009849975</v>
      </c>
      <c r="AG6" s="45">
        <f t="shared" si="4"/>
        <v>111010.77842499749</v>
      </c>
      <c r="AH6" s="45">
        <f t="shared" si="4"/>
        <v>111010.77842499749</v>
      </c>
      <c r="AI6" s="45">
        <f t="shared" si="4"/>
        <v>111010.77842499749</v>
      </c>
      <c r="AJ6" s="45">
        <f t="shared" si="4"/>
        <v>111010.77842499749</v>
      </c>
      <c r="AK6" s="45">
        <f t="shared" si="4"/>
        <v>111371.97842499749</v>
      </c>
      <c r="AL6" s="45">
        <f t="shared" si="4"/>
        <v>111010.77842499749</v>
      </c>
      <c r="AM6" s="45">
        <f t="shared" si="4"/>
        <v>111010.77842499749</v>
      </c>
    </row>
    <row r="7" spans="1:39">
      <c r="A7" s="18"/>
      <c r="B7" s="181" t="s">
        <v>0</v>
      </c>
      <c r="C7" s="181"/>
      <c r="D7" s="181"/>
      <c r="E7" s="67"/>
      <c r="F7" s="31"/>
      <c r="G7" s="47">
        <f>SUM(G4:G6)</f>
        <v>222985.4211965827</v>
      </c>
      <c r="H7" s="47">
        <f>SUM(H4:H6)</f>
        <v>2675825.0543589927</v>
      </c>
      <c r="I7" s="47">
        <f>SUM(I4:I6)</f>
        <v>1123846522.8307769</v>
      </c>
      <c r="J7" s="47">
        <f>SUM(J4:J6)</f>
        <v>2732614.9383373978</v>
      </c>
      <c r="K7" s="47">
        <f t="shared" ref="K7:AM7" si="5">SUM(K4:K6)</f>
        <v>2770844.7510649981</v>
      </c>
      <c r="L7" s="47">
        <f t="shared" si="5"/>
        <v>2754732.5329849981</v>
      </c>
      <c r="M7" s="47">
        <f t="shared" si="5"/>
        <v>2643454.6104249978</v>
      </c>
      <c r="N7" s="47">
        <f t="shared" si="5"/>
        <v>2643454.6104249978</v>
      </c>
      <c r="O7" s="47">
        <f t="shared" si="5"/>
        <v>2643815.8104249979</v>
      </c>
      <c r="P7" s="47">
        <f t="shared" si="5"/>
        <v>2643454.6104249978</v>
      </c>
      <c r="Q7" s="47">
        <f t="shared" si="5"/>
        <v>2643454.6104249978</v>
      </c>
      <c r="R7" s="47">
        <f t="shared" si="5"/>
        <v>2643454.6104249978</v>
      </c>
      <c r="S7" s="47">
        <f t="shared" si="5"/>
        <v>2643454.6104249978</v>
      </c>
      <c r="T7" s="47">
        <f t="shared" si="5"/>
        <v>2725706.610678718</v>
      </c>
      <c r="U7" s="47">
        <f t="shared" si="5"/>
        <v>2771205.9510649978</v>
      </c>
      <c r="V7" s="47">
        <f t="shared" si="5"/>
        <v>2754732.5329849981</v>
      </c>
      <c r="W7" s="47">
        <f t="shared" si="5"/>
        <v>2643454.6104249978</v>
      </c>
      <c r="X7" s="47">
        <f t="shared" si="5"/>
        <v>2643454.6104249978</v>
      </c>
      <c r="Y7" s="47">
        <f t="shared" si="5"/>
        <v>2643454.6104249978</v>
      </c>
      <c r="Z7" s="47">
        <f t="shared" si="5"/>
        <v>2643454.6104249978</v>
      </c>
      <c r="AA7" s="47">
        <f t="shared" si="5"/>
        <v>2643454.6104249978</v>
      </c>
      <c r="AB7" s="47">
        <f t="shared" si="5"/>
        <v>2643454.6104249978</v>
      </c>
      <c r="AC7" s="47">
        <f t="shared" si="5"/>
        <v>2643454.6104249978</v>
      </c>
      <c r="AD7" s="47">
        <f t="shared" si="5"/>
        <v>2725706.610678718</v>
      </c>
      <c r="AE7" s="47">
        <f t="shared" si="5"/>
        <v>2771205.9510649978</v>
      </c>
      <c r="AF7" s="47">
        <f t="shared" si="5"/>
        <v>2754732.5329849981</v>
      </c>
      <c r="AG7" s="47">
        <f t="shared" si="5"/>
        <v>2643454.6104249978</v>
      </c>
      <c r="AH7" s="47">
        <f t="shared" si="5"/>
        <v>2643454.6104249978</v>
      </c>
      <c r="AI7" s="47">
        <f t="shared" si="5"/>
        <v>2643454.6104249978</v>
      </c>
      <c r="AJ7" s="47">
        <f t="shared" si="5"/>
        <v>2643454.6104249978</v>
      </c>
      <c r="AK7" s="47">
        <f t="shared" si="5"/>
        <v>2643815.8104249979</v>
      </c>
      <c r="AL7" s="47">
        <f t="shared" si="5"/>
        <v>2643454.6104249978</v>
      </c>
      <c r="AM7" s="47">
        <f t="shared" si="5"/>
        <v>2643454.6104249978</v>
      </c>
    </row>
    <row r="8" spans="1:39">
      <c r="A8" s="18"/>
      <c r="B8" s="29"/>
      <c r="C8" s="29"/>
      <c r="D8" s="29"/>
      <c r="E8" s="29"/>
      <c r="F8" s="23"/>
      <c r="G8" s="66"/>
      <c r="H8" s="66"/>
    </row>
    <row r="9" spans="1:39">
      <c r="A9" s="18"/>
      <c r="B9" s="29"/>
      <c r="C9" s="29"/>
      <c r="D9" s="29"/>
      <c r="E9" s="29"/>
      <c r="F9" s="23"/>
      <c r="G9" s="66"/>
      <c r="H9" s="66"/>
    </row>
    <row r="10" spans="1:39">
      <c r="A10" s="226" t="s">
        <v>171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39">
      <c r="A11" s="52" t="s">
        <v>103</v>
      </c>
      <c r="B11" s="195" t="s">
        <v>111</v>
      </c>
      <c r="C11" s="195"/>
      <c r="D11" s="60" t="s">
        <v>99</v>
      </c>
      <c r="E11" s="52" t="s">
        <v>105</v>
      </c>
      <c r="F11" s="52" t="s">
        <v>104</v>
      </c>
      <c r="G11" s="52" t="s">
        <v>212</v>
      </c>
      <c r="H11" s="52" t="s">
        <v>213</v>
      </c>
      <c r="I11" s="52" t="s">
        <v>214</v>
      </c>
      <c r="J11" s="52" t="s">
        <v>215</v>
      </c>
      <c r="K11" s="53" t="s">
        <v>216</v>
      </c>
      <c r="L11" s="53" t="s">
        <v>207</v>
      </c>
    </row>
    <row r="12" spans="1:39">
      <c r="A12" s="54" t="s">
        <v>101</v>
      </c>
      <c r="B12" s="192" t="s">
        <v>121</v>
      </c>
      <c r="C12" s="193"/>
      <c r="D12" s="85" t="s">
        <v>288</v>
      </c>
      <c r="E12" s="56" t="s">
        <v>211</v>
      </c>
      <c r="F12" s="94">
        <v>1</v>
      </c>
      <c r="G12" s="58">
        <v>654.41</v>
      </c>
      <c r="H12" s="91">
        <v>0</v>
      </c>
      <c r="I12" s="91">
        <v>0</v>
      </c>
      <c r="J12" s="58">
        <v>0</v>
      </c>
      <c r="K12" s="58">
        <f>((G12*(1+H12))*(1+I12))+J12</f>
        <v>654.41</v>
      </c>
      <c r="L12" s="74">
        <f>K12*F12</f>
        <v>654.41</v>
      </c>
    </row>
    <row r="13" spans="1:39">
      <c r="A13" s="54" t="s">
        <v>102</v>
      </c>
      <c r="B13" s="192" t="s">
        <v>121</v>
      </c>
      <c r="C13" s="193"/>
      <c r="D13" s="85" t="s">
        <v>287</v>
      </c>
      <c r="E13" s="56" t="s">
        <v>211</v>
      </c>
      <c r="F13" s="94">
        <v>1</v>
      </c>
      <c r="G13" s="58">
        <v>1570.59</v>
      </c>
      <c r="H13" s="91">
        <v>0</v>
      </c>
      <c r="I13" s="91">
        <v>0</v>
      </c>
      <c r="J13" s="58">
        <v>0</v>
      </c>
      <c r="K13" s="58">
        <f t="shared" ref="K13:K32" si="6">((G13*(1+H13))*(1+I13))+J13</f>
        <v>1570.59</v>
      </c>
      <c r="L13" s="74">
        <f t="shared" ref="L13:L32" si="7">K13*F13</f>
        <v>1570.59</v>
      </c>
    </row>
    <row r="14" spans="1:39">
      <c r="A14" s="54" t="s">
        <v>108</v>
      </c>
      <c r="B14" s="192" t="s">
        <v>121</v>
      </c>
      <c r="C14" s="193"/>
      <c r="D14" s="85" t="s">
        <v>172</v>
      </c>
      <c r="E14" s="78" t="s">
        <v>208</v>
      </c>
      <c r="F14" s="94">
        <v>1</v>
      </c>
      <c r="G14" s="58">
        <v>6500</v>
      </c>
      <c r="H14" s="91">
        <v>0</v>
      </c>
      <c r="I14" s="91">
        <v>0</v>
      </c>
      <c r="J14" s="58">
        <v>0</v>
      </c>
      <c r="K14" s="58">
        <f t="shared" si="6"/>
        <v>6500</v>
      </c>
      <c r="L14" s="74">
        <f t="shared" si="7"/>
        <v>6500</v>
      </c>
    </row>
    <row r="15" spans="1:39" s="89" customFormat="1">
      <c r="A15" s="86" t="s">
        <v>179</v>
      </c>
      <c r="B15" s="192" t="s">
        <v>121</v>
      </c>
      <c r="C15" s="193"/>
      <c r="D15" s="87" t="s">
        <v>173</v>
      </c>
      <c r="E15" s="56" t="s">
        <v>209</v>
      </c>
      <c r="F15" s="95">
        <v>1</v>
      </c>
      <c r="G15" s="88">
        <f>SUM(G16:G20)</f>
        <v>27876.06</v>
      </c>
      <c r="H15" s="92">
        <v>0</v>
      </c>
      <c r="I15" s="92">
        <v>0</v>
      </c>
      <c r="J15" s="88">
        <v>0</v>
      </c>
      <c r="K15" s="58">
        <f>SUM(K16:K20)</f>
        <v>50176.908000000003</v>
      </c>
      <c r="L15" s="74">
        <f>SUM(L16:L20)</f>
        <v>55711.08</v>
      </c>
    </row>
    <row r="16" spans="1:39" ht="29.25" customHeight="1">
      <c r="A16" s="93" t="s">
        <v>180</v>
      </c>
      <c r="B16" s="220" t="s">
        <v>217</v>
      </c>
      <c r="C16" s="221"/>
      <c r="D16" s="99" t="s">
        <v>174</v>
      </c>
      <c r="E16" s="100" t="s">
        <v>210</v>
      </c>
      <c r="F16" s="101">
        <v>1</v>
      </c>
      <c r="G16" s="102">
        <v>1530</v>
      </c>
      <c r="H16" s="103">
        <v>0</v>
      </c>
      <c r="I16" s="103">
        <v>0.8</v>
      </c>
      <c r="J16" s="102">
        <v>0</v>
      </c>
      <c r="K16" s="102">
        <f t="shared" si="6"/>
        <v>2754</v>
      </c>
      <c r="L16" s="102">
        <f t="shared" si="7"/>
        <v>2754</v>
      </c>
      <c r="N16" s="203" t="s">
        <v>66</v>
      </c>
      <c r="O16" s="203"/>
      <c r="P16" s="203"/>
    </row>
    <row r="17" spans="1:16" ht="29.25" customHeight="1">
      <c r="A17" s="93" t="s">
        <v>181</v>
      </c>
      <c r="B17" s="220" t="s">
        <v>217</v>
      </c>
      <c r="C17" s="221"/>
      <c r="D17" s="99" t="s">
        <v>175</v>
      </c>
      <c r="E17" s="100" t="s">
        <v>210</v>
      </c>
      <c r="F17" s="101">
        <v>1</v>
      </c>
      <c r="G17" s="102">
        <v>1441.17</v>
      </c>
      <c r="H17" s="103">
        <v>0</v>
      </c>
      <c r="I17" s="103">
        <v>0.8</v>
      </c>
      <c r="J17" s="102">
        <v>0</v>
      </c>
      <c r="K17" s="102">
        <f t="shared" si="6"/>
        <v>2594.1060000000002</v>
      </c>
      <c r="L17" s="102">
        <f t="shared" si="7"/>
        <v>2594.1060000000002</v>
      </c>
      <c r="N17" s="215" t="s">
        <v>67</v>
      </c>
      <c r="O17" s="216"/>
      <c r="P17" s="112">
        <v>3.6499999999999998E-2</v>
      </c>
    </row>
    <row r="18" spans="1:16" ht="29.25" customHeight="1">
      <c r="A18" s="93" t="s">
        <v>182</v>
      </c>
      <c r="B18" s="220" t="s">
        <v>217</v>
      </c>
      <c r="C18" s="221"/>
      <c r="D18" s="99" t="s">
        <v>176</v>
      </c>
      <c r="E18" s="100" t="s">
        <v>210</v>
      </c>
      <c r="F18" s="101">
        <v>3</v>
      </c>
      <c r="G18" s="102">
        <v>1537.27</v>
      </c>
      <c r="H18" s="103">
        <v>0</v>
      </c>
      <c r="I18" s="103">
        <v>0.8</v>
      </c>
      <c r="J18" s="102">
        <v>0</v>
      </c>
      <c r="K18" s="102">
        <f t="shared" si="6"/>
        <v>2767.0860000000002</v>
      </c>
      <c r="L18" s="102">
        <f t="shared" si="7"/>
        <v>8301.2580000000016</v>
      </c>
      <c r="N18" s="222" t="s">
        <v>6</v>
      </c>
      <c r="O18" s="223"/>
      <c r="P18" s="113">
        <v>0.05</v>
      </c>
    </row>
    <row r="19" spans="1:16" ht="29.25" customHeight="1">
      <c r="A19" s="93" t="s">
        <v>183</v>
      </c>
      <c r="B19" s="220" t="s">
        <v>217</v>
      </c>
      <c r="C19" s="221"/>
      <c r="D19" s="99" t="s">
        <v>177</v>
      </c>
      <c r="E19" s="100" t="s">
        <v>210</v>
      </c>
      <c r="F19" s="101">
        <v>1</v>
      </c>
      <c r="G19" s="102">
        <v>18600</v>
      </c>
      <c r="H19" s="103">
        <v>0</v>
      </c>
      <c r="I19" s="103">
        <v>0.8</v>
      </c>
      <c r="J19" s="102">
        <v>0</v>
      </c>
      <c r="K19" s="102">
        <f t="shared" si="6"/>
        <v>33480</v>
      </c>
      <c r="L19" s="102">
        <f t="shared" si="7"/>
        <v>33480</v>
      </c>
      <c r="N19" s="215" t="s">
        <v>68</v>
      </c>
      <c r="O19" s="216"/>
      <c r="P19" s="112">
        <v>0.34</v>
      </c>
    </row>
    <row r="20" spans="1:16" ht="29.25" customHeight="1">
      <c r="A20" s="93" t="s">
        <v>184</v>
      </c>
      <c r="B20" s="220" t="s">
        <v>217</v>
      </c>
      <c r="C20" s="221"/>
      <c r="D20" s="99" t="s">
        <v>178</v>
      </c>
      <c r="E20" s="100" t="s">
        <v>210</v>
      </c>
      <c r="F20" s="101">
        <v>1</v>
      </c>
      <c r="G20" s="102">
        <v>4767.62</v>
      </c>
      <c r="H20" s="103">
        <v>0</v>
      </c>
      <c r="I20" s="103">
        <v>0.8</v>
      </c>
      <c r="J20" s="102">
        <v>0</v>
      </c>
      <c r="K20" s="102">
        <f t="shared" si="6"/>
        <v>8581.7160000000003</v>
      </c>
      <c r="L20" s="102">
        <f t="shared" si="7"/>
        <v>8581.7160000000003</v>
      </c>
      <c r="N20" s="224" t="s">
        <v>0</v>
      </c>
      <c r="O20" s="225"/>
      <c r="P20" s="114">
        <f>SUM(P17:P19)</f>
        <v>0.42649999999999999</v>
      </c>
    </row>
    <row r="21" spans="1:16">
      <c r="A21" s="54" t="s">
        <v>108</v>
      </c>
      <c r="B21" s="192" t="s">
        <v>121</v>
      </c>
      <c r="C21" s="193"/>
      <c r="D21" s="85" t="s">
        <v>185</v>
      </c>
      <c r="E21" s="78" t="s">
        <v>208</v>
      </c>
      <c r="F21" s="94">
        <v>1</v>
      </c>
      <c r="G21" s="58">
        <v>523.53</v>
      </c>
      <c r="H21" s="91">
        <v>0</v>
      </c>
      <c r="I21" s="91">
        <v>0</v>
      </c>
      <c r="J21" s="58">
        <v>0</v>
      </c>
      <c r="K21" s="58">
        <f t="shared" si="6"/>
        <v>523.53</v>
      </c>
      <c r="L21" s="74">
        <f t="shared" si="7"/>
        <v>523.53</v>
      </c>
    </row>
    <row r="22" spans="1:16">
      <c r="A22" s="54" t="s">
        <v>179</v>
      </c>
      <c r="B22" s="192" t="s">
        <v>121</v>
      </c>
      <c r="C22" s="193"/>
      <c r="D22" s="85" t="s">
        <v>186</v>
      </c>
      <c r="E22" s="78" t="s">
        <v>208</v>
      </c>
      <c r="F22" s="94">
        <v>1</v>
      </c>
      <c r="G22" s="58">
        <v>2200</v>
      </c>
      <c r="H22" s="91">
        <v>0</v>
      </c>
      <c r="I22" s="91">
        <v>0</v>
      </c>
      <c r="J22" s="58">
        <v>0</v>
      </c>
      <c r="K22" s="58">
        <f t="shared" si="6"/>
        <v>2200</v>
      </c>
      <c r="L22" s="74">
        <f t="shared" si="7"/>
        <v>2200</v>
      </c>
    </row>
    <row r="23" spans="1:16">
      <c r="A23" s="54" t="s">
        <v>197</v>
      </c>
      <c r="B23" s="192" t="s">
        <v>121</v>
      </c>
      <c r="C23" s="193"/>
      <c r="D23" s="85" t="s">
        <v>187</v>
      </c>
      <c r="E23" s="78" t="s">
        <v>208</v>
      </c>
      <c r="F23" s="94">
        <v>5</v>
      </c>
      <c r="G23" s="58">
        <v>83.77</v>
      </c>
      <c r="H23" s="91">
        <v>0</v>
      </c>
      <c r="I23" s="91">
        <v>0</v>
      </c>
      <c r="J23" s="58">
        <v>0</v>
      </c>
      <c r="K23" s="58">
        <f t="shared" si="6"/>
        <v>83.77</v>
      </c>
      <c r="L23" s="74">
        <f t="shared" si="7"/>
        <v>418.84999999999997</v>
      </c>
    </row>
    <row r="24" spans="1:16">
      <c r="A24" s="54" t="s">
        <v>198</v>
      </c>
      <c r="B24" s="192" t="s">
        <v>121</v>
      </c>
      <c r="C24" s="193"/>
      <c r="D24" s="85" t="s">
        <v>188</v>
      </c>
      <c r="E24" s="78" t="s">
        <v>208</v>
      </c>
      <c r="F24" s="94">
        <v>5</v>
      </c>
      <c r="G24" s="58">
        <v>83.77</v>
      </c>
      <c r="H24" s="91">
        <v>0</v>
      </c>
      <c r="I24" s="91">
        <v>0</v>
      </c>
      <c r="J24" s="58">
        <v>0</v>
      </c>
      <c r="K24" s="58">
        <f t="shared" si="6"/>
        <v>83.77</v>
      </c>
      <c r="L24" s="74">
        <f t="shared" si="7"/>
        <v>418.84999999999997</v>
      </c>
    </row>
    <row r="25" spans="1:16">
      <c r="A25" s="54" t="s">
        <v>199</v>
      </c>
      <c r="B25" s="192" t="s">
        <v>121</v>
      </c>
      <c r="C25" s="193"/>
      <c r="D25" s="85" t="s">
        <v>189</v>
      </c>
      <c r="E25" s="78" t="s">
        <v>208</v>
      </c>
      <c r="F25" s="94">
        <v>1</v>
      </c>
      <c r="G25" s="58">
        <v>3664.72</v>
      </c>
      <c r="H25" s="91">
        <v>0</v>
      </c>
      <c r="I25" s="91">
        <v>0</v>
      </c>
      <c r="J25" s="58">
        <v>0</v>
      </c>
      <c r="K25" s="58">
        <f t="shared" si="6"/>
        <v>3664.72</v>
      </c>
      <c r="L25" s="74">
        <f t="shared" si="7"/>
        <v>3664.72</v>
      </c>
    </row>
    <row r="26" spans="1:16">
      <c r="A26" s="54" t="s">
        <v>200</v>
      </c>
      <c r="B26" s="192" t="s">
        <v>121</v>
      </c>
      <c r="C26" s="193"/>
      <c r="D26" s="85" t="s">
        <v>190</v>
      </c>
      <c r="E26" s="78" t="s">
        <v>208</v>
      </c>
      <c r="F26" s="94">
        <v>1</v>
      </c>
      <c r="G26" s="58">
        <v>1047.06</v>
      </c>
      <c r="H26" s="91">
        <v>0</v>
      </c>
      <c r="I26" s="91">
        <v>0</v>
      </c>
      <c r="J26" s="58">
        <v>0</v>
      </c>
      <c r="K26" s="58">
        <f t="shared" si="6"/>
        <v>1047.06</v>
      </c>
      <c r="L26" s="74">
        <f t="shared" si="7"/>
        <v>1047.06</v>
      </c>
    </row>
    <row r="27" spans="1:16">
      <c r="A27" s="54" t="s">
        <v>201</v>
      </c>
      <c r="B27" s="192" t="s">
        <v>121</v>
      </c>
      <c r="C27" s="193"/>
      <c r="D27" s="85" t="s">
        <v>191</v>
      </c>
      <c r="E27" s="78" t="s">
        <v>208</v>
      </c>
      <c r="F27" s="94">
        <v>1</v>
      </c>
      <c r="G27" s="58">
        <v>1256.48</v>
      </c>
      <c r="H27" s="91">
        <v>0</v>
      </c>
      <c r="I27" s="91">
        <v>0</v>
      </c>
      <c r="J27" s="58">
        <v>0</v>
      </c>
      <c r="K27" s="58">
        <f t="shared" si="6"/>
        <v>1256.48</v>
      </c>
      <c r="L27" s="74">
        <f t="shared" si="7"/>
        <v>1256.48</v>
      </c>
    </row>
    <row r="28" spans="1:16">
      <c r="A28" s="54" t="s">
        <v>202</v>
      </c>
      <c r="B28" s="192" t="s">
        <v>121</v>
      </c>
      <c r="C28" s="193"/>
      <c r="D28" s="85" t="s">
        <v>192</v>
      </c>
      <c r="E28" s="78" t="s">
        <v>208</v>
      </c>
      <c r="F28" s="94">
        <v>1</v>
      </c>
      <c r="G28" s="58">
        <v>1308.83</v>
      </c>
      <c r="H28" s="91">
        <v>0</v>
      </c>
      <c r="I28" s="91">
        <v>0</v>
      </c>
      <c r="J28" s="58">
        <v>0</v>
      </c>
      <c r="K28" s="58">
        <f t="shared" si="6"/>
        <v>1308.83</v>
      </c>
      <c r="L28" s="74">
        <f t="shared" si="7"/>
        <v>1308.83</v>
      </c>
    </row>
    <row r="29" spans="1:16">
      <c r="A29" s="54" t="s">
        <v>203</v>
      </c>
      <c r="B29" s="192" t="s">
        <v>121</v>
      </c>
      <c r="C29" s="193"/>
      <c r="D29" s="85" t="s">
        <v>193</v>
      </c>
      <c r="E29" s="78" t="s">
        <v>208</v>
      </c>
      <c r="F29" s="94">
        <v>1</v>
      </c>
      <c r="G29" s="58">
        <v>2094.13</v>
      </c>
      <c r="H29" s="91">
        <v>0</v>
      </c>
      <c r="I29" s="91">
        <v>0</v>
      </c>
      <c r="J29" s="58">
        <v>0</v>
      </c>
      <c r="K29" s="58">
        <f t="shared" si="6"/>
        <v>2094.13</v>
      </c>
      <c r="L29" s="74">
        <f t="shared" si="7"/>
        <v>2094.13</v>
      </c>
    </row>
    <row r="30" spans="1:16">
      <c r="A30" s="54" t="s">
        <v>204</v>
      </c>
      <c r="B30" s="192" t="s">
        <v>121</v>
      </c>
      <c r="C30" s="193"/>
      <c r="D30" s="85" t="s">
        <v>194</v>
      </c>
      <c r="E30" s="78" t="s">
        <v>208</v>
      </c>
      <c r="F30" s="94">
        <v>1</v>
      </c>
      <c r="G30" s="58">
        <v>3664.72</v>
      </c>
      <c r="H30" s="91">
        <v>0</v>
      </c>
      <c r="I30" s="91">
        <v>0</v>
      </c>
      <c r="J30" s="58">
        <v>0</v>
      </c>
      <c r="K30" s="58">
        <f t="shared" si="6"/>
        <v>3664.72</v>
      </c>
      <c r="L30" s="74">
        <f t="shared" si="7"/>
        <v>3664.72</v>
      </c>
    </row>
    <row r="31" spans="1:16">
      <c r="A31" s="54" t="s">
        <v>205</v>
      </c>
      <c r="B31" s="192" t="s">
        <v>121</v>
      </c>
      <c r="C31" s="193"/>
      <c r="D31" s="85" t="s">
        <v>195</v>
      </c>
      <c r="E31" s="78" t="s">
        <v>208</v>
      </c>
      <c r="F31" s="94">
        <v>1</v>
      </c>
      <c r="G31" s="58">
        <v>1570.59</v>
      </c>
      <c r="H31" s="91">
        <v>0</v>
      </c>
      <c r="I31" s="91">
        <v>0</v>
      </c>
      <c r="J31" s="58">
        <v>0</v>
      </c>
      <c r="K31" s="58">
        <f t="shared" si="6"/>
        <v>1570.59</v>
      </c>
      <c r="L31" s="74">
        <f t="shared" si="7"/>
        <v>1570.59</v>
      </c>
    </row>
    <row r="32" spans="1:16">
      <c r="A32" s="54" t="s">
        <v>206</v>
      </c>
      <c r="B32" s="192" t="s">
        <v>121</v>
      </c>
      <c r="C32" s="193"/>
      <c r="D32" s="85" t="s">
        <v>196</v>
      </c>
      <c r="E32" s="78" t="s">
        <v>208</v>
      </c>
      <c r="F32" s="94">
        <v>1</v>
      </c>
      <c r="G32" s="58">
        <v>5852.97</v>
      </c>
      <c r="H32" s="91">
        <v>0</v>
      </c>
      <c r="I32" s="91">
        <v>0</v>
      </c>
      <c r="J32" s="58">
        <v>0</v>
      </c>
      <c r="K32" s="58">
        <f t="shared" si="6"/>
        <v>5852.97</v>
      </c>
      <c r="L32" s="74">
        <f t="shared" si="7"/>
        <v>5852.97</v>
      </c>
    </row>
    <row r="33" spans="1:36">
      <c r="A33" s="17"/>
      <c r="B33" s="17"/>
      <c r="C33" s="17"/>
      <c r="D33" s="82"/>
      <c r="E33" s="217" t="s">
        <v>0</v>
      </c>
      <c r="F33" s="217"/>
      <c r="G33" s="96">
        <f>SUM(G12:G32)</f>
        <v>87827.69</v>
      </c>
      <c r="K33" s="96">
        <f>SUM(K12:K15,K21:K32)</f>
        <v>82252.478000000003</v>
      </c>
      <c r="L33" s="96">
        <f>SUM(L12:L15,L21:L32)</f>
        <v>88456.810000000012</v>
      </c>
    </row>
    <row r="36" spans="1:36">
      <c r="A36" s="226" t="s">
        <v>221</v>
      </c>
      <c r="B36" s="227"/>
      <c r="C36" s="227"/>
      <c r="D36" s="227"/>
      <c r="E36" s="227"/>
      <c r="F36" s="227"/>
      <c r="G36" s="227"/>
      <c r="H36" s="227"/>
      <c r="I36" s="227"/>
      <c r="J36" s="227"/>
      <c r="K36" s="227"/>
      <c r="L36" s="227"/>
    </row>
    <row r="37" spans="1:36" s="89" customFormat="1" ht="30" customHeight="1">
      <c r="A37" s="107" t="s">
        <v>103</v>
      </c>
      <c r="B37" s="210" t="s">
        <v>111</v>
      </c>
      <c r="C37" s="210"/>
      <c r="D37" s="108" t="s">
        <v>99</v>
      </c>
      <c r="E37" s="107" t="s">
        <v>105</v>
      </c>
      <c r="F37" s="107" t="s">
        <v>104</v>
      </c>
      <c r="G37" s="107" t="s">
        <v>212</v>
      </c>
      <c r="H37" s="107" t="s">
        <v>213</v>
      </c>
      <c r="I37" s="107" t="s">
        <v>214</v>
      </c>
      <c r="J37" s="107" t="s">
        <v>235</v>
      </c>
      <c r="K37" s="109" t="s">
        <v>216</v>
      </c>
      <c r="L37" s="109" t="s">
        <v>207</v>
      </c>
    </row>
    <row r="38" spans="1:36">
      <c r="A38" s="54" t="s">
        <v>101</v>
      </c>
      <c r="B38" s="192" t="s">
        <v>121</v>
      </c>
      <c r="C38" s="193"/>
      <c r="D38" s="85" t="s">
        <v>227</v>
      </c>
      <c r="E38" s="56" t="s">
        <v>208</v>
      </c>
      <c r="F38" s="94">
        <v>1</v>
      </c>
      <c r="G38" s="58">
        <f>160*SUM(F40:F43)</f>
        <v>1440</v>
      </c>
      <c r="H38" s="91">
        <v>0</v>
      </c>
      <c r="I38" s="91">
        <v>0</v>
      </c>
      <c r="J38" s="58">
        <v>0</v>
      </c>
      <c r="K38" s="58">
        <f>((G38*(1+H38))*(1+I38))+J38</f>
        <v>1440</v>
      </c>
      <c r="L38" s="74">
        <f>K38*F38</f>
        <v>1440</v>
      </c>
    </row>
    <row r="39" spans="1:36">
      <c r="A39" s="86" t="s">
        <v>102</v>
      </c>
      <c r="B39" s="192" t="s">
        <v>121</v>
      </c>
      <c r="C39" s="193"/>
      <c r="D39" s="87" t="s">
        <v>222</v>
      </c>
      <c r="E39" s="56" t="s">
        <v>209</v>
      </c>
      <c r="F39" s="95">
        <v>1</v>
      </c>
      <c r="G39" s="88">
        <f>SUM(G40:G43)</f>
        <v>30151.82</v>
      </c>
      <c r="H39" s="92" t="s">
        <v>234</v>
      </c>
      <c r="I39" s="92" t="s">
        <v>234</v>
      </c>
      <c r="J39" s="88">
        <f>SUM(J40:J43)</f>
        <v>716.78</v>
      </c>
      <c r="K39" s="88">
        <f>SUM(K40:K43)</f>
        <v>54990.056000000004</v>
      </c>
      <c r="L39" s="106">
        <f>SUM(L40:L43)</f>
        <v>95086.036000000007</v>
      </c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</row>
    <row r="40" spans="1:36" ht="27" customHeight="1">
      <c r="A40" s="93" t="s">
        <v>224</v>
      </c>
      <c r="B40" s="98" t="s">
        <v>112</v>
      </c>
      <c r="C40" s="98">
        <v>101399</v>
      </c>
      <c r="D40" s="99" t="s">
        <v>223</v>
      </c>
      <c r="E40" s="100" t="s">
        <v>210</v>
      </c>
      <c r="F40" s="101">
        <v>3</v>
      </c>
      <c r="G40" s="102">
        <v>4749.68</v>
      </c>
      <c r="H40" s="103">
        <v>0</v>
      </c>
      <c r="I40" s="103">
        <v>0.8</v>
      </c>
      <c r="J40" s="102">
        <v>214.4</v>
      </c>
      <c r="K40" s="102">
        <f t="shared" ref="K40:K45" si="8">((G40*(1+H40))*(1+I40))+J40</f>
        <v>8763.8240000000005</v>
      </c>
      <c r="L40" s="102">
        <f t="shared" ref="L40:L45" si="9">K40*F40</f>
        <v>26291.472000000002</v>
      </c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</row>
    <row r="41" spans="1:36" ht="27" customHeight="1">
      <c r="A41" s="93" t="s">
        <v>225</v>
      </c>
      <c r="B41" s="98" t="s">
        <v>112</v>
      </c>
      <c r="C41" s="98">
        <v>101424</v>
      </c>
      <c r="D41" s="99" t="s">
        <v>230</v>
      </c>
      <c r="E41" s="100" t="s">
        <v>210</v>
      </c>
      <c r="F41" s="101">
        <v>2</v>
      </c>
      <c r="G41" s="102">
        <v>4405.09</v>
      </c>
      <c r="H41" s="103">
        <v>0</v>
      </c>
      <c r="I41" s="103">
        <v>0.8</v>
      </c>
      <c r="J41" s="102">
        <v>154.53</v>
      </c>
      <c r="K41" s="102">
        <f t="shared" si="8"/>
        <v>8083.692</v>
      </c>
      <c r="L41" s="102">
        <f t="shared" si="9"/>
        <v>16167.384</v>
      </c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</row>
    <row r="42" spans="1:36" ht="27" customHeight="1">
      <c r="A42" s="93" t="s">
        <v>226</v>
      </c>
      <c r="B42" s="98" t="s">
        <v>112</v>
      </c>
      <c r="C42" s="98">
        <v>40919</v>
      </c>
      <c r="D42" s="99" t="s">
        <v>231</v>
      </c>
      <c r="E42" s="100" t="s">
        <v>210</v>
      </c>
      <c r="F42" s="101">
        <v>3</v>
      </c>
      <c r="G42" s="102">
        <v>3904.4</v>
      </c>
      <c r="H42" s="103">
        <v>0</v>
      </c>
      <c r="I42" s="103">
        <v>0.8</v>
      </c>
      <c r="J42" s="102">
        <v>214.4</v>
      </c>
      <c r="K42" s="102">
        <f t="shared" si="8"/>
        <v>7242.32</v>
      </c>
      <c r="L42" s="102">
        <f t="shared" si="9"/>
        <v>21726.959999999999</v>
      </c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</row>
    <row r="43" spans="1:36" ht="27" customHeight="1">
      <c r="A43" s="93" t="s">
        <v>233</v>
      </c>
      <c r="B43" s="98" t="s">
        <v>112</v>
      </c>
      <c r="C43" s="98">
        <v>101404</v>
      </c>
      <c r="D43" s="99" t="s">
        <v>232</v>
      </c>
      <c r="E43" s="100" t="s">
        <v>210</v>
      </c>
      <c r="F43" s="101">
        <v>1</v>
      </c>
      <c r="G43" s="102">
        <v>17092.650000000001</v>
      </c>
      <c r="H43" s="103">
        <v>0</v>
      </c>
      <c r="I43" s="103">
        <v>0.8</v>
      </c>
      <c r="J43" s="102">
        <v>133.44999999999999</v>
      </c>
      <c r="K43" s="102">
        <f t="shared" ref="K43" si="10">((G43*(1+H43))*(1+I43))+J43</f>
        <v>30900.220000000005</v>
      </c>
      <c r="L43" s="102">
        <f t="shared" ref="L43" si="11">K43*F43</f>
        <v>30900.220000000005</v>
      </c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</row>
    <row r="44" spans="1:36">
      <c r="A44" s="54" t="s">
        <v>108</v>
      </c>
      <c r="B44" s="192" t="s">
        <v>121</v>
      </c>
      <c r="C44" s="193"/>
      <c r="D44" s="85" t="s">
        <v>228</v>
      </c>
      <c r="E44" s="56" t="s">
        <v>208</v>
      </c>
      <c r="F44" s="94">
        <v>1</v>
      </c>
      <c r="G44" s="58">
        <v>19500</v>
      </c>
      <c r="H44" s="91">
        <v>0</v>
      </c>
      <c r="I44" s="91">
        <v>0</v>
      </c>
      <c r="J44" s="58">
        <v>0</v>
      </c>
      <c r="K44" s="58">
        <f t="shared" si="8"/>
        <v>19500</v>
      </c>
      <c r="L44" s="74">
        <f t="shared" si="9"/>
        <v>19500</v>
      </c>
    </row>
    <row r="45" spans="1:36">
      <c r="A45" s="54" t="s">
        <v>179</v>
      </c>
      <c r="B45" s="192" t="s">
        <v>121</v>
      </c>
      <c r="C45" s="193"/>
      <c r="D45" s="85" t="s">
        <v>229</v>
      </c>
      <c r="E45" s="56" t="s">
        <v>208</v>
      </c>
      <c r="F45" s="94">
        <v>1</v>
      </c>
      <c r="G45" s="58">
        <v>6554.14</v>
      </c>
      <c r="H45" s="91">
        <v>0</v>
      </c>
      <c r="I45" s="91">
        <v>0</v>
      </c>
      <c r="J45" s="58">
        <v>0</v>
      </c>
      <c r="K45" s="58">
        <f t="shared" si="8"/>
        <v>6554.14</v>
      </c>
      <c r="L45" s="74">
        <f t="shared" si="9"/>
        <v>6554.14</v>
      </c>
    </row>
    <row r="46" spans="1:36">
      <c r="A46" s="17"/>
      <c r="B46" s="17"/>
      <c r="C46" s="17"/>
      <c r="D46" s="82"/>
      <c r="E46" s="217" t="s">
        <v>0</v>
      </c>
      <c r="F46" s="217"/>
      <c r="G46" s="96">
        <f>SUM(G38:G45)</f>
        <v>87797.78</v>
      </c>
      <c r="K46" s="96">
        <f>SUM(K38:K39,K44:K45)</f>
        <v>82484.196000000011</v>
      </c>
      <c r="L46" s="96">
        <f>SUM(L38:L39,L44:L45)</f>
        <v>122580.17600000001</v>
      </c>
    </row>
    <row r="49" spans="1:36">
      <c r="A49" s="218" t="s">
        <v>236</v>
      </c>
      <c r="B49" s="219"/>
      <c r="C49" s="219"/>
      <c r="D49" s="219"/>
      <c r="E49" s="219"/>
      <c r="F49" s="219"/>
      <c r="G49" s="219"/>
    </row>
    <row r="50" spans="1:36">
      <c r="A50" s="209" t="s">
        <v>103</v>
      </c>
      <c r="B50" s="210" t="s">
        <v>99</v>
      </c>
      <c r="C50" s="210"/>
      <c r="D50" s="210" t="s">
        <v>237</v>
      </c>
      <c r="E50" s="210" t="s">
        <v>253</v>
      </c>
      <c r="F50" s="210" t="s">
        <v>254</v>
      </c>
      <c r="G50" s="139">
        <f>J2</f>
        <v>1</v>
      </c>
      <c r="H50" s="139">
        <f t="shared" ref="H50:AJ50" si="12">K2</f>
        <v>2</v>
      </c>
      <c r="I50" s="139">
        <f t="shared" si="12"/>
        <v>3</v>
      </c>
      <c r="J50" s="139">
        <f t="shared" si="12"/>
        <v>4</v>
      </c>
      <c r="K50" s="139">
        <f t="shared" si="12"/>
        <v>5</v>
      </c>
      <c r="L50" s="139">
        <f t="shared" si="12"/>
        <v>6</v>
      </c>
      <c r="M50" s="139">
        <f t="shared" si="12"/>
        <v>7</v>
      </c>
      <c r="N50" s="139">
        <f t="shared" si="12"/>
        <v>8</v>
      </c>
      <c r="O50" s="139">
        <f t="shared" si="12"/>
        <v>9</v>
      </c>
      <c r="P50" s="139">
        <f t="shared" si="12"/>
        <v>10</v>
      </c>
      <c r="Q50" s="139">
        <f t="shared" si="12"/>
        <v>11</v>
      </c>
      <c r="R50" s="139">
        <f t="shared" si="12"/>
        <v>12</v>
      </c>
      <c r="S50" s="139">
        <f t="shared" si="12"/>
        <v>13</v>
      </c>
      <c r="T50" s="139">
        <f t="shared" si="12"/>
        <v>14</v>
      </c>
      <c r="U50" s="139">
        <f t="shared" si="12"/>
        <v>15</v>
      </c>
      <c r="V50" s="139">
        <f t="shared" si="12"/>
        <v>16</v>
      </c>
      <c r="W50" s="139">
        <f t="shared" si="12"/>
        <v>17</v>
      </c>
      <c r="X50" s="139">
        <f t="shared" si="12"/>
        <v>18</v>
      </c>
      <c r="Y50" s="139">
        <f t="shared" si="12"/>
        <v>19</v>
      </c>
      <c r="Z50" s="139">
        <f t="shared" si="12"/>
        <v>20</v>
      </c>
      <c r="AA50" s="139">
        <f t="shared" si="12"/>
        <v>21</v>
      </c>
      <c r="AB50" s="139">
        <f t="shared" si="12"/>
        <v>22</v>
      </c>
      <c r="AC50" s="139">
        <f t="shared" si="12"/>
        <v>23</v>
      </c>
      <c r="AD50" s="139">
        <f t="shared" si="12"/>
        <v>24</v>
      </c>
      <c r="AE50" s="139">
        <f t="shared" si="12"/>
        <v>25</v>
      </c>
      <c r="AF50" s="139">
        <f t="shared" si="12"/>
        <v>26</v>
      </c>
      <c r="AG50" s="139">
        <f t="shared" si="12"/>
        <v>27</v>
      </c>
      <c r="AH50" s="139">
        <f t="shared" si="12"/>
        <v>28</v>
      </c>
      <c r="AI50" s="139">
        <f t="shared" si="12"/>
        <v>29</v>
      </c>
      <c r="AJ50" s="139">
        <f t="shared" si="12"/>
        <v>30</v>
      </c>
    </row>
    <row r="51" spans="1:36">
      <c r="A51" s="209"/>
      <c r="B51" s="210"/>
      <c r="C51" s="210"/>
      <c r="D51" s="210"/>
      <c r="E51" s="210"/>
      <c r="F51" s="210"/>
      <c r="G51" s="140">
        <f>J3</f>
        <v>2023</v>
      </c>
      <c r="H51" s="140">
        <f t="shared" ref="H51:AJ51" si="13">K3</f>
        <v>2024</v>
      </c>
      <c r="I51" s="140">
        <f t="shared" si="13"/>
        <v>2025</v>
      </c>
      <c r="J51" s="140">
        <f t="shared" si="13"/>
        <v>2026</v>
      </c>
      <c r="K51" s="140">
        <f t="shared" si="13"/>
        <v>2027</v>
      </c>
      <c r="L51" s="140">
        <f t="shared" si="13"/>
        <v>2028</v>
      </c>
      <c r="M51" s="140">
        <f t="shared" si="13"/>
        <v>2029</v>
      </c>
      <c r="N51" s="140">
        <f t="shared" si="13"/>
        <v>2030</v>
      </c>
      <c r="O51" s="140">
        <f t="shared" si="13"/>
        <v>2031</v>
      </c>
      <c r="P51" s="140">
        <f t="shared" si="13"/>
        <v>2032</v>
      </c>
      <c r="Q51" s="140">
        <f t="shared" si="13"/>
        <v>2033</v>
      </c>
      <c r="R51" s="140">
        <f t="shared" si="13"/>
        <v>2034</v>
      </c>
      <c r="S51" s="140">
        <f t="shared" si="13"/>
        <v>2035</v>
      </c>
      <c r="T51" s="140">
        <f t="shared" si="13"/>
        <v>2036</v>
      </c>
      <c r="U51" s="140">
        <f t="shared" si="13"/>
        <v>2037</v>
      </c>
      <c r="V51" s="140">
        <f t="shared" si="13"/>
        <v>2038</v>
      </c>
      <c r="W51" s="140">
        <f t="shared" si="13"/>
        <v>2039</v>
      </c>
      <c r="X51" s="140">
        <f t="shared" si="13"/>
        <v>2040</v>
      </c>
      <c r="Y51" s="140">
        <f t="shared" si="13"/>
        <v>2041</v>
      </c>
      <c r="Z51" s="140">
        <f t="shared" si="13"/>
        <v>2042</v>
      </c>
      <c r="AA51" s="140">
        <f t="shared" si="13"/>
        <v>2043</v>
      </c>
      <c r="AB51" s="140">
        <f t="shared" si="13"/>
        <v>2044</v>
      </c>
      <c r="AC51" s="140">
        <f t="shared" si="13"/>
        <v>2045</v>
      </c>
      <c r="AD51" s="140">
        <f t="shared" si="13"/>
        <v>2046</v>
      </c>
      <c r="AE51" s="140">
        <f t="shared" si="13"/>
        <v>2047</v>
      </c>
      <c r="AF51" s="140">
        <f t="shared" si="13"/>
        <v>2048</v>
      </c>
      <c r="AG51" s="140">
        <f t="shared" si="13"/>
        <v>2049</v>
      </c>
      <c r="AH51" s="140">
        <f t="shared" si="13"/>
        <v>2050</v>
      </c>
      <c r="AI51" s="140">
        <f t="shared" si="13"/>
        <v>2051</v>
      </c>
      <c r="AJ51" s="140">
        <f t="shared" si="13"/>
        <v>2052</v>
      </c>
    </row>
    <row r="52" spans="1:36" s="18" customFormat="1" ht="13.8">
      <c r="A52" s="73">
        <v>1</v>
      </c>
      <c r="B52" s="211" t="s">
        <v>251</v>
      </c>
      <c r="C52" s="212"/>
      <c r="D52" s="141">
        <v>0.02</v>
      </c>
      <c r="E52" s="70">
        <f>AVERAGE(G52:AJ52)</f>
        <v>111010.77842499745</v>
      </c>
      <c r="F52" s="47">
        <f>SUM(G52:AJ52)</f>
        <v>3330323.3527499237</v>
      </c>
      <c r="G52" s="75">
        <f>'2.RECEITAS'!G4*$D$52</f>
        <v>111010.77842499749</v>
      </c>
      <c r="H52" s="75">
        <f>'2.RECEITAS'!H4*$D$52</f>
        <v>111010.77842499749</v>
      </c>
      <c r="I52" s="75">
        <f>'2.RECEITAS'!I4*$D$52</f>
        <v>111010.77842499749</v>
      </c>
      <c r="J52" s="75">
        <f>'2.RECEITAS'!J4*$D$52</f>
        <v>111010.77842499749</v>
      </c>
      <c r="K52" s="75">
        <f>'2.RECEITAS'!K4*$D$52</f>
        <v>111010.77842499749</v>
      </c>
      <c r="L52" s="75">
        <f>'2.RECEITAS'!L4*$D$52</f>
        <v>111010.77842499749</v>
      </c>
      <c r="M52" s="75">
        <f>'2.RECEITAS'!M4*$D$52</f>
        <v>111010.77842499749</v>
      </c>
      <c r="N52" s="75">
        <f>'2.RECEITAS'!N4*$D$52</f>
        <v>111010.77842499749</v>
      </c>
      <c r="O52" s="75">
        <f>'2.RECEITAS'!O4*$D$52</f>
        <v>111010.77842499749</v>
      </c>
      <c r="P52" s="75">
        <f>'2.RECEITAS'!P4*$D$52</f>
        <v>111010.77842499749</v>
      </c>
      <c r="Q52" s="75">
        <f>'2.RECEITAS'!Q4*$D$52</f>
        <v>111010.77842499749</v>
      </c>
      <c r="R52" s="75">
        <f>'2.RECEITAS'!R4*$D$52</f>
        <v>111010.77842499749</v>
      </c>
      <c r="S52" s="75">
        <f>'2.RECEITAS'!S4*$D$52</f>
        <v>111010.77842499749</v>
      </c>
      <c r="T52" s="75">
        <f>'2.RECEITAS'!T4*$D$52</f>
        <v>111010.77842499749</v>
      </c>
      <c r="U52" s="75">
        <f>'2.RECEITAS'!U4*$D$52</f>
        <v>111010.77842499749</v>
      </c>
      <c r="V52" s="75">
        <f>'2.RECEITAS'!V4*$D$52</f>
        <v>111010.77842499749</v>
      </c>
      <c r="W52" s="75">
        <f>'2.RECEITAS'!W4*$D$52</f>
        <v>111010.77842499749</v>
      </c>
      <c r="X52" s="75">
        <f>'2.RECEITAS'!X4*$D$52</f>
        <v>111010.77842499749</v>
      </c>
      <c r="Y52" s="75">
        <f>'2.RECEITAS'!Y4*$D$52</f>
        <v>111010.77842499749</v>
      </c>
      <c r="Z52" s="75">
        <f>'2.RECEITAS'!Z4*$D$52</f>
        <v>111010.77842499749</v>
      </c>
      <c r="AA52" s="75">
        <f>'2.RECEITAS'!AA4*$D$52</f>
        <v>111010.77842499749</v>
      </c>
      <c r="AB52" s="75">
        <f>'2.RECEITAS'!AB4*$D$52</f>
        <v>111010.77842499749</v>
      </c>
      <c r="AC52" s="75">
        <f>'2.RECEITAS'!AC4*$D$52</f>
        <v>111010.77842499749</v>
      </c>
      <c r="AD52" s="75">
        <f>'2.RECEITAS'!AD4*$D$52</f>
        <v>111010.77842499749</v>
      </c>
      <c r="AE52" s="75">
        <f>'2.RECEITAS'!AE4*$D$52</f>
        <v>111010.77842499749</v>
      </c>
      <c r="AF52" s="75">
        <f>'2.RECEITAS'!AF4*$D$52</f>
        <v>111010.77842499749</v>
      </c>
      <c r="AG52" s="75">
        <f>'2.RECEITAS'!AG4*$D$52</f>
        <v>111010.77842499749</v>
      </c>
      <c r="AH52" s="75">
        <f>'2.RECEITAS'!AH4*$D$52</f>
        <v>111010.77842499749</v>
      </c>
      <c r="AI52" s="75">
        <f>'2.RECEITAS'!AI4*$D$52</f>
        <v>111010.77842499749</v>
      </c>
      <c r="AJ52" s="75">
        <f>'2.RECEITAS'!AJ4*$D$52</f>
        <v>111010.77842499749</v>
      </c>
    </row>
    <row r="53" spans="1:36" s="18" customFormat="1" ht="13.8">
      <c r="A53" s="73">
        <v>2</v>
      </c>
      <c r="B53" s="211" t="s">
        <v>252</v>
      </c>
      <c r="C53" s="212"/>
      <c r="D53" s="141">
        <v>0.02</v>
      </c>
      <c r="E53" s="70">
        <f>AVERAGE(G53:AJ53)</f>
        <v>32370.443933994662</v>
      </c>
      <c r="F53" s="47">
        <f>SUM(G53:AJ53)</f>
        <v>971113.31801983982</v>
      </c>
      <c r="G53" s="75">
        <f>'4.INVESTIMENTOS'!J21*$D$53</f>
        <v>89160.327912399996</v>
      </c>
      <c r="H53" s="75">
        <f>'4.INVESTIMENTOS'!K21*$D$53</f>
        <v>127390.14064</v>
      </c>
      <c r="I53" s="75">
        <f>'4.INVESTIMENTOS'!L21*$D$53</f>
        <v>111277.92255999999</v>
      </c>
      <c r="J53" s="75">
        <f>'4.INVESTIMENTOS'!M21*$D$53</f>
        <v>0</v>
      </c>
      <c r="K53" s="75">
        <f>'4.INVESTIMENTOS'!N21*$D$53</f>
        <v>0</v>
      </c>
      <c r="L53" s="75">
        <f>'4.INVESTIMENTOS'!O21*$D$53</f>
        <v>361.2</v>
      </c>
      <c r="M53" s="75">
        <f>'4.INVESTIMENTOS'!P21*$D$53</f>
        <v>0</v>
      </c>
      <c r="N53" s="75">
        <f>'4.INVESTIMENTOS'!Q21*$D$53</f>
        <v>0</v>
      </c>
      <c r="O53" s="75">
        <f>'4.INVESTIMENTOS'!R21*$D$53</f>
        <v>0</v>
      </c>
      <c r="P53" s="75">
        <f>'4.INVESTIMENTOS'!S21*$D$53</f>
        <v>0</v>
      </c>
      <c r="Q53" s="75">
        <f>'4.INVESTIMENTOS'!T21*$D$53</f>
        <v>82252.000253719991</v>
      </c>
      <c r="R53" s="75">
        <f>'4.INVESTIMENTOS'!U21*$D$53</f>
        <v>127751.34063999999</v>
      </c>
      <c r="S53" s="75">
        <f>'4.INVESTIMENTOS'!V21*$D$53</f>
        <v>111277.92255999999</v>
      </c>
      <c r="T53" s="75">
        <f>'4.INVESTIMENTOS'!W21*$D$53</f>
        <v>0</v>
      </c>
      <c r="U53" s="75">
        <f>'4.INVESTIMENTOS'!X21*$D$53</f>
        <v>0</v>
      </c>
      <c r="V53" s="75">
        <f>'4.INVESTIMENTOS'!Y21*$D$53</f>
        <v>0</v>
      </c>
      <c r="W53" s="75">
        <f>'4.INVESTIMENTOS'!Z21*$D$53</f>
        <v>0</v>
      </c>
      <c r="X53" s="75">
        <f>'4.INVESTIMENTOS'!AA21*$D$53</f>
        <v>0</v>
      </c>
      <c r="Y53" s="75">
        <f>'4.INVESTIMENTOS'!AB21*$D$53</f>
        <v>0</v>
      </c>
      <c r="Z53" s="75">
        <f>'4.INVESTIMENTOS'!AC21*$D$53</f>
        <v>0</v>
      </c>
      <c r="AA53" s="75">
        <f>'4.INVESTIMENTOS'!AD21*$D$53</f>
        <v>82252.000253719991</v>
      </c>
      <c r="AB53" s="75">
        <f>'4.INVESTIMENTOS'!AE21*$D$53</f>
        <v>127751.34063999999</v>
      </c>
      <c r="AC53" s="75">
        <f>'4.INVESTIMENTOS'!AF21*$D$53</f>
        <v>111277.92255999999</v>
      </c>
      <c r="AD53" s="75">
        <f>'4.INVESTIMENTOS'!AG21*$D$53</f>
        <v>0</v>
      </c>
      <c r="AE53" s="75">
        <f>'4.INVESTIMENTOS'!AH21*$D$53</f>
        <v>0</v>
      </c>
      <c r="AF53" s="75">
        <f>'4.INVESTIMENTOS'!AI21*$D$53</f>
        <v>0</v>
      </c>
      <c r="AG53" s="75">
        <f>'4.INVESTIMENTOS'!AJ21*$D$53</f>
        <v>0</v>
      </c>
      <c r="AH53" s="75">
        <f>'4.INVESTIMENTOS'!AK21*$D$53</f>
        <v>361.2</v>
      </c>
      <c r="AI53" s="75">
        <f>'4.INVESTIMENTOS'!AL21*$D$53</f>
        <v>0</v>
      </c>
      <c r="AJ53" s="75">
        <f>'4.INVESTIMENTOS'!AM21*$D$53</f>
        <v>0</v>
      </c>
    </row>
    <row r="54" spans="1:36" s="18" customFormat="1">
      <c r="A54" s="54">
        <v>3</v>
      </c>
      <c r="B54" s="213" t="s">
        <v>286</v>
      </c>
      <c r="C54" s="214"/>
      <c r="D54" s="171">
        <v>5.0000000000000001E-3</v>
      </c>
      <c r="E54" s="70">
        <f>AVERAGE(G54:AJ54)</f>
        <v>8092.6109834986655</v>
      </c>
      <c r="F54" s="47">
        <f>SUM(G54:AJ54)</f>
        <v>242778.32950495995</v>
      </c>
      <c r="G54" s="75">
        <f>'4.INVESTIMENTOS'!I21*$D$54</f>
        <v>242778.32950495995</v>
      </c>
      <c r="H54" s="75">
        <v>0</v>
      </c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>
        <v>0</v>
      </c>
      <c r="U54" s="75">
        <v>0</v>
      </c>
      <c r="V54" s="75">
        <v>0</v>
      </c>
      <c r="W54" s="75">
        <v>0</v>
      </c>
      <c r="X54" s="75">
        <v>0</v>
      </c>
      <c r="Y54" s="75">
        <v>0</v>
      </c>
      <c r="Z54" s="75">
        <v>0</v>
      </c>
      <c r="AA54" s="75">
        <v>0</v>
      </c>
      <c r="AB54" s="75">
        <v>0</v>
      </c>
      <c r="AC54" s="75">
        <v>0</v>
      </c>
      <c r="AD54" s="75">
        <v>0</v>
      </c>
      <c r="AE54" s="75">
        <v>0</v>
      </c>
      <c r="AF54" s="75">
        <v>0</v>
      </c>
      <c r="AG54" s="75">
        <v>0</v>
      </c>
      <c r="AH54" s="75">
        <v>0</v>
      </c>
      <c r="AI54" s="75">
        <v>0</v>
      </c>
      <c r="AJ54" s="75">
        <v>0</v>
      </c>
    </row>
    <row r="55" spans="1:36" s="18" customFormat="1" ht="13.8">
      <c r="B55" s="206" t="s">
        <v>0</v>
      </c>
      <c r="C55" s="207"/>
      <c r="D55" s="208"/>
      <c r="E55" s="127">
        <f>SUM(E52:E53)</f>
        <v>143381.22235899212</v>
      </c>
      <c r="F55" s="127">
        <f>SUM(F52:F53)</f>
        <v>4301436.6707697632</v>
      </c>
      <c r="G55" s="127">
        <f t="shared" ref="G55:AJ55" si="14">SUM(G52:G53)</f>
        <v>200171.10633739748</v>
      </c>
      <c r="H55" s="127">
        <f t="shared" si="14"/>
        <v>238400.91906499749</v>
      </c>
      <c r="I55" s="127">
        <f t="shared" si="14"/>
        <v>222288.7009849975</v>
      </c>
      <c r="J55" s="127">
        <f t="shared" si="14"/>
        <v>111010.77842499749</v>
      </c>
      <c r="K55" s="127">
        <f t="shared" si="14"/>
        <v>111010.77842499749</v>
      </c>
      <c r="L55" s="127">
        <f t="shared" si="14"/>
        <v>111371.97842499749</v>
      </c>
      <c r="M55" s="127">
        <f t="shared" si="14"/>
        <v>111010.77842499749</v>
      </c>
      <c r="N55" s="127">
        <f t="shared" si="14"/>
        <v>111010.77842499749</v>
      </c>
      <c r="O55" s="127">
        <f t="shared" si="14"/>
        <v>111010.77842499749</v>
      </c>
      <c r="P55" s="127">
        <f t="shared" si="14"/>
        <v>111010.77842499749</v>
      </c>
      <c r="Q55" s="127">
        <f t="shared" si="14"/>
        <v>193262.7786787175</v>
      </c>
      <c r="R55" s="127">
        <f t="shared" si="14"/>
        <v>238762.11906499747</v>
      </c>
      <c r="S55" s="127">
        <f t="shared" si="14"/>
        <v>222288.7009849975</v>
      </c>
      <c r="T55" s="127">
        <f t="shared" si="14"/>
        <v>111010.77842499749</v>
      </c>
      <c r="U55" s="127">
        <f t="shared" si="14"/>
        <v>111010.77842499749</v>
      </c>
      <c r="V55" s="127">
        <f t="shared" si="14"/>
        <v>111010.77842499749</v>
      </c>
      <c r="W55" s="127">
        <f t="shared" si="14"/>
        <v>111010.77842499749</v>
      </c>
      <c r="X55" s="127">
        <f t="shared" si="14"/>
        <v>111010.77842499749</v>
      </c>
      <c r="Y55" s="127">
        <f t="shared" si="14"/>
        <v>111010.77842499749</v>
      </c>
      <c r="Z55" s="127">
        <f t="shared" si="14"/>
        <v>111010.77842499749</v>
      </c>
      <c r="AA55" s="127">
        <f t="shared" si="14"/>
        <v>193262.7786787175</v>
      </c>
      <c r="AB55" s="127">
        <f t="shared" si="14"/>
        <v>238762.11906499747</v>
      </c>
      <c r="AC55" s="127">
        <f t="shared" si="14"/>
        <v>222288.7009849975</v>
      </c>
      <c r="AD55" s="127">
        <f t="shared" si="14"/>
        <v>111010.77842499749</v>
      </c>
      <c r="AE55" s="127">
        <f t="shared" si="14"/>
        <v>111010.77842499749</v>
      </c>
      <c r="AF55" s="127">
        <f t="shared" si="14"/>
        <v>111010.77842499749</v>
      </c>
      <c r="AG55" s="127">
        <f t="shared" si="14"/>
        <v>111010.77842499749</v>
      </c>
      <c r="AH55" s="127">
        <f t="shared" si="14"/>
        <v>111371.97842499749</v>
      </c>
      <c r="AI55" s="127">
        <f t="shared" si="14"/>
        <v>111010.77842499749</v>
      </c>
      <c r="AJ55" s="127">
        <f t="shared" si="14"/>
        <v>111010.77842499749</v>
      </c>
    </row>
    <row r="56" spans="1:36" s="18" customFormat="1" ht="13.8">
      <c r="G56" s="166"/>
    </row>
    <row r="57" spans="1:36">
      <c r="G57" s="124"/>
    </row>
  </sheetData>
  <mergeCells count="52">
    <mergeCell ref="B31:C31"/>
    <mergeCell ref="B44:C44"/>
    <mergeCell ref="B45:C45"/>
    <mergeCell ref="B39:C39"/>
    <mergeCell ref="A36:L36"/>
    <mergeCell ref="B37:C37"/>
    <mergeCell ref="B38:C38"/>
    <mergeCell ref="N20:O20"/>
    <mergeCell ref="B32:C32"/>
    <mergeCell ref="A10:L10"/>
    <mergeCell ref="A2:I2"/>
    <mergeCell ref="B12:C12"/>
    <mergeCell ref="B13:C13"/>
    <mergeCell ref="B14:C14"/>
    <mergeCell ref="B15:C15"/>
    <mergeCell ref="B21:C21"/>
    <mergeCell ref="B7:D7"/>
    <mergeCell ref="B11:C11"/>
    <mergeCell ref="B3:D3"/>
    <mergeCell ref="B4:D4"/>
    <mergeCell ref="B5:D5"/>
    <mergeCell ref="B6:D6"/>
    <mergeCell ref="B30:C30"/>
    <mergeCell ref="B22:C22"/>
    <mergeCell ref="B23:C23"/>
    <mergeCell ref="B24:C24"/>
    <mergeCell ref="B25:C25"/>
    <mergeCell ref="B26:C26"/>
    <mergeCell ref="N16:P16"/>
    <mergeCell ref="N17:O17"/>
    <mergeCell ref="F50:F51"/>
    <mergeCell ref="E33:F33"/>
    <mergeCell ref="E46:F46"/>
    <mergeCell ref="A49:G49"/>
    <mergeCell ref="B16:C16"/>
    <mergeCell ref="B17:C17"/>
    <mergeCell ref="B18:C18"/>
    <mergeCell ref="B19:C19"/>
    <mergeCell ref="B20:C20"/>
    <mergeCell ref="N19:O19"/>
    <mergeCell ref="N18:O18"/>
    <mergeCell ref="B27:C27"/>
    <mergeCell ref="B28:C28"/>
    <mergeCell ref="B29:C29"/>
    <mergeCell ref="B55:D55"/>
    <mergeCell ref="A50:A51"/>
    <mergeCell ref="D50:D51"/>
    <mergeCell ref="E50:E51"/>
    <mergeCell ref="B50:C51"/>
    <mergeCell ref="B53:C53"/>
    <mergeCell ref="B54:C54"/>
    <mergeCell ref="B52:C52"/>
  </mergeCells>
  <phoneticPr fontId="252" type="noConversion"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3ECA3-26A8-4B15-A88A-862B1BF6CF48}">
  <dimension ref="A2:AK58"/>
  <sheetViews>
    <sheetView showGridLines="0" topLeftCell="A34" zoomScale="90" zoomScaleNormal="90" workbookViewId="0">
      <selection activeCell="F59" sqref="F59"/>
    </sheetView>
  </sheetViews>
  <sheetFormatPr defaultColWidth="9.109375" defaultRowHeight="13.8"/>
  <cols>
    <col min="1" max="1" width="9.109375" style="18"/>
    <col min="2" max="2" width="43.88671875" style="18" bestFit="1" customWidth="1"/>
    <col min="3" max="3" width="9.6640625" style="18" bestFit="1" customWidth="1"/>
    <col min="4" max="4" width="18.109375" style="18" bestFit="1" customWidth="1"/>
    <col min="5" max="5" width="18" style="18" bestFit="1" customWidth="1"/>
    <col min="6" max="6" width="16.33203125" style="18" bestFit="1" customWidth="1"/>
    <col min="7" max="7" width="23.109375" style="18" bestFit="1" customWidth="1"/>
    <col min="8" max="8" width="23.5546875" style="18" bestFit="1" customWidth="1"/>
    <col min="9" max="9" width="23.109375" style="18" bestFit="1" customWidth="1"/>
    <col min="10" max="12" width="22.44140625" style="18" bestFit="1" customWidth="1"/>
    <col min="13" max="17" width="23.109375" style="18" bestFit="1" customWidth="1"/>
    <col min="18" max="18" width="23.5546875" style="18" bestFit="1" customWidth="1"/>
    <col min="19" max="27" width="23.109375" style="18" bestFit="1" customWidth="1"/>
    <col min="28" max="28" width="23.5546875" style="18" bestFit="1" customWidth="1"/>
    <col min="29" max="29" width="23.109375" style="18" bestFit="1" customWidth="1"/>
    <col min="30" max="33" width="22.88671875" style="18" bestFit="1" customWidth="1"/>
    <col min="34" max="36" width="23.109375" style="18" bestFit="1" customWidth="1"/>
    <col min="37" max="37" width="19.109375" style="18" bestFit="1" customWidth="1"/>
    <col min="38" max="16384" width="9.109375" style="18"/>
  </cols>
  <sheetData>
    <row r="2" spans="1:36" ht="25.5" customHeight="1">
      <c r="A2" s="228" t="s">
        <v>243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</row>
    <row r="3" spans="1:36">
      <c r="A3" s="219" t="s">
        <v>103</v>
      </c>
      <c r="B3" s="219" t="s">
        <v>245</v>
      </c>
      <c r="C3" s="219" t="s">
        <v>247</v>
      </c>
      <c r="D3" s="219" t="s">
        <v>244</v>
      </c>
      <c r="E3" s="132">
        <f>'7.DRE E FLUXO DE CAIXA'!E2</f>
        <v>1</v>
      </c>
      <c r="F3" s="132">
        <f>'7.DRE E FLUXO DE CAIXA'!F2</f>
        <v>2</v>
      </c>
      <c r="G3" s="132">
        <f>'7.DRE E FLUXO DE CAIXA'!G2</f>
        <v>3</v>
      </c>
      <c r="H3" s="132">
        <f>'7.DRE E FLUXO DE CAIXA'!H2</f>
        <v>4</v>
      </c>
      <c r="I3" s="132">
        <f>'7.DRE E FLUXO DE CAIXA'!I2</f>
        <v>5</v>
      </c>
      <c r="J3" s="132">
        <f>'7.DRE E FLUXO DE CAIXA'!J2</f>
        <v>6</v>
      </c>
      <c r="K3" s="132">
        <f>'7.DRE E FLUXO DE CAIXA'!K2</f>
        <v>7</v>
      </c>
      <c r="L3" s="132">
        <f>'7.DRE E FLUXO DE CAIXA'!L2</f>
        <v>8</v>
      </c>
      <c r="M3" s="132">
        <f>'7.DRE E FLUXO DE CAIXA'!M2</f>
        <v>9</v>
      </c>
      <c r="N3" s="132">
        <f>'7.DRE E FLUXO DE CAIXA'!N2</f>
        <v>10</v>
      </c>
      <c r="O3" s="132">
        <f>'7.DRE E FLUXO DE CAIXA'!O2</f>
        <v>11</v>
      </c>
      <c r="P3" s="132">
        <f>'7.DRE E FLUXO DE CAIXA'!P2</f>
        <v>12</v>
      </c>
      <c r="Q3" s="132">
        <f>'7.DRE E FLUXO DE CAIXA'!Q2</f>
        <v>13</v>
      </c>
      <c r="R3" s="132">
        <f>'7.DRE E FLUXO DE CAIXA'!R2</f>
        <v>14</v>
      </c>
      <c r="S3" s="132">
        <f>'7.DRE E FLUXO DE CAIXA'!S2</f>
        <v>15</v>
      </c>
      <c r="T3" s="132">
        <f>'7.DRE E FLUXO DE CAIXA'!T2</f>
        <v>16</v>
      </c>
      <c r="U3" s="132">
        <f>'7.DRE E FLUXO DE CAIXA'!U2</f>
        <v>17</v>
      </c>
      <c r="V3" s="132">
        <f>'7.DRE E FLUXO DE CAIXA'!V2</f>
        <v>18</v>
      </c>
      <c r="W3" s="132">
        <f>'7.DRE E FLUXO DE CAIXA'!W2</f>
        <v>19</v>
      </c>
      <c r="X3" s="132">
        <f>'7.DRE E FLUXO DE CAIXA'!X2</f>
        <v>20</v>
      </c>
      <c r="Y3" s="132">
        <f>'7.DRE E FLUXO DE CAIXA'!Y2</f>
        <v>21</v>
      </c>
      <c r="Z3" s="132">
        <f>'7.DRE E FLUXO DE CAIXA'!Z2</f>
        <v>22</v>
      </c>
      <c r="AA3" s="132">
        <f>'7.DRE E FLUXO DE CAIXA'!AA2</f>
        <v>23</v>
      </c>
      <c r="AB3" s="132">
        <f>'7.DRE E FLUXO DE CAIXA'!AB2</f>
        <v>24</v>
      </c>
      <c r="AC3" s="132">
        <f>'7.DRE E FLUXO DE CAIXA'!AC2</f>
        <v>25</v>
      </c>
      <c r="AD3" s="132">
        <f>'7.DRE E FLUXO DE CAIXA'!AD2</f>
        <v>26</v>
      </c>
      <c r="AE3" s="132">
        <f>'7.DRE E FLUXO DE CAIXA'!AE2</f>
        <v>27</v>
      </c>
      <c r="AF3" s="132">
        <f>'7.DRE E FLUXO DE CAIXA'!AF2</f>
        <v>28</v>
      </c>
      <c r="AG3" s="132">
        <f>'7.DRE E FLUXO DE CAIXA'!AG2</f>
        <v>29</v>
      </c>
      <c r="AH3" s="132">
        <f>'7.DRE E FLUXO DE CAIXA'!AH2</f>
        <v>30</v>
      </c>
    </row>
    <row r="4" spans="1:36" ht="18.75" customHeight="1">
      <c r="A4" s="219"/>
      <c r="B4" s="219"/>
      <c r="C4" s="219"/>
      <c r="D4" s="219"/>
      <c r="E4" s="133">
        <f>'7.DRE E FLUXO DE CAIXA'!E3</f>
        <v>2023</v>
      </c>
      <c r="F4" s="133">
        <f>'7.DRE E FLUXO DE CAIXA'!F3</f>
        <v>2024</v>
      </c>
      <c r="G4" s="133">
        <f>'7.DRE E FLUXO DE CAIXA'!G3</f>
        <v>2025</v>
      </c>
      <c r="H4" s="133">
        <f>'7.DRE E FLUXO DE CAIXA'!H3</f>
        <v>2026</v>
      </c>
      <c r="I4" s="133">
        <f>'7.DRE E FLUXO DE CAIXA'!I3</f>
        <v>2027</v>
      </c>
      <c r="J4" s="133">
        <f>'7.DRE E FLUXO DE CAIXA'!J3</f>
        <v>2028</v>
      </c>
      <c r="K4" s="133">
        <f>'7.DRE E FLUXO DE CAIXA'!K3</f>
        <v>2029</v>
      </c>
      <c r="L4" s="133">
        <f>'7.DRE E FLUXO DE CAIXA'!L3</f>
        <v>2030</v>
      </c>
      <c r="M4" s="133">
        <f>'7.DRE E FLUXO DE CAIXA'!M3</f>
        <v>2031</v>
      </c>
      <c r="N4" s="133">
        <f>'7.DRE E FLUXO DE CAIXA'!N3</f>
        <v>2032</v>
      </c>
      <c r="O4" s="133">
        <f>'7.DRE E FLUXO DE CAIXA'!O3</f>
        <v>2033</v>
      </c>
      <c r="P4" s="133">
        <f>'7.DRE E FLUXO DE CAIXA'!P3</f>
        <v>2034</v>
      </c>
      <c r="Q4" s="133">
        <f>'7.DRE E FLUXO DE CAIXA'!Q3</f>
        <v>2035</v>
      </c>
      <c r="R4" s="133">
        <f>'7.DRE E FLUXO DE CAIXA'!R3</f>
        <v>2036</v>
      </c>
      <c r="S4" s="133">
        <f>'7.DRE E FLUXO DE CAIXA'!S3</f>
        <v>2037</v>
      </c>
      <c r="T4" s="133">
        <f>'7.DRE E FLUXO DE CAIXA'!T3</f>
        <v>2038</v>
      </c>
      <c r="U4" s="133">
        <f>'7.DRE E FLUXO DE CAIXA'!U3</f>
        <v>2039</v>
      </c>
      <c r="V4" s="133">
        <f>'7.DRE E FLUXO DE CAIXA'!V3</f>
        <v>2040</v>
      </c>
      <c r="W4" s="133">
        <f>'7.DRE E FLUXO DE CAIXA'!W3</f>
        <v>2041</v>
      </c>
      <c r="X4" s="133">
        <f>'7.DRE E FLUXO DE CAIXA'!X3</f>
        <v>2042</v>
      </c>
      <c r="Y4" s="133">
        <f>'7.DRE E FLUXO DE CAIXA'!Y3</f>
        <v>2043</v>
      </c>
      <c r="Z4" s="133">
        <f>'7.DRE E FLUXO DE CAIXA'!Z3</f>
        <v>2044</v>
      </c>
      <c r="AA4" s="133">
        <f>'7.DRE E FLUXO DE CAIXA'!AA3</f>
        <v>2045</v>
      </c>
      <c r="AB4" s="133">
        <f>'7.DRE E FLUXO DE CAIXA'!AB3</f>
        <v>2046</v>
      </c>
      <c r="AC4" s="133">
        <f>'7.DRE E FLUXO DE CAIXA'!AC3</f>
        <v>2047</v>
      </c>
      <c r="AD4" s="133">
        <f>'7.DRE E FLUXO DE CAIXA'!AD3</f>
        <v>2048</v>
      </c>
      <c r="AE4" s="133">
        <f>'7.DRE E FLUXO DE CAIXA'!AE3</f>
        <v>2049</v>
      </c>
      <c r="AF4" s="133">
        <f>'7.DRE E FLUXO DE CAIXA'!AF3</f>
        <v>2050</v>
      </c>
      <c r="AG4" s="133">
        <f>'7.DRE E FLUXO DE CAIXA'!AG3</f>
        <v>2051</v>
      </c>
      <c r="AH4" s="133">
        <f>'7.DRE E FLUXO DE CAIXA'!AH3</f>
        <v>2052</v>
      </c>
    </row>
    <row r="5" spans="1:36" ht="20.25" customHeight="1">
      <c r="A5" s="128">
        <v>1</v>
      </c>
      <c r="B5" s="129" t="s">
        <v>246</v>
      </c>
      <c r="C5" s="134">
        <v>10</v>
      </c>
      <c r="D5" s="130">
        <f>SUM(E5:AH5)</f>
        <v>4720595.1239999989</v>
      </c>
      <c r="E5" s="131">
        <f>'4.INVESTIMENTOS'!J15/$C$5</f>
        <v>393382.92699999997</v>
      </c>
      <c r="F5" s="131">
        <f>'4.INVESTIMENTOS'!K15/$C$5</f>
        <v>629412.68319999997</v>
      </c>
      <c r="G5" s="131">
        <f>'4.INVESTIMENTOS'!L15/$C$5</f>
        <v>550736.09779999987</v>
      </c>
      <c r="H5" s="131">
        <f>'4.INVESTIMENTOS'!M15/$C$5</f>
        <v>0</v>
      </c>
      <c r="I5" s="131">
        <f>'4.INVESTIMENTOS'!N15/$C$5</f>
        <v>0</v>
      </c>
      <c r="J5" s="131">
        <f>'4.INVESTIMENTOS'!O15/$C$5</f>
        <v>0</v>
      </c>
      <c r="K5" s="131">
        <f>'4.INVESTIMENTOS'!P15/$C$5</f>
        <v>0</v>
      </c>
      <c r="L5" s="131">
        <f>'4.INVESTIMENTOS'!Q15/$C$5</f>
        <v>0</v>
      </c>
      <c r="M5" s="131">
        <f>'4.INVESTIMENTOS'!R15/$C$5</f>
        <v>0</v>
      </c>
      <c r="N5" s="131">
        <f>'4.INVESTIMENTOS'!S15/$C$5</f>
        <v>0</v>
      </c>
      <c r="O5" s="131">
        <f>'4.INVESTIMENTOS'!T15/$C$5</f>
        <v>393382.92699999997</v>
      </c>
      <c r="P5" s="131">
        <f>'4.INVESTIMENTOS'!U15/$C$5</f>
        <v>629412.68319999997</v>
      </c>
      <c r="Q5" s="131">
        <f>'4.INVESTIMENTOS'!V15/$C$5</f>
        <v>550736.09779999987</v>
      </c>
      <c r="R5" s="131">
        <f>'4.INVESTIMENTOS'!W15/$C$5</f>
        <v>0</v>
      </c>
      <c r="S5" s="131">
        <f>'4.INVESTIMENTOS'!X15/$C$5</f>
        <v>0</v>
      </c>
      <c r="T5" s="131">
        <f>'4.INVESTIMENTOS'!Y15/$C$5</f>
        <v>0</v>
      </c>
      <c r="U5" s="131">
        <f>'4.INVESTIMENTOS'!Z15/$C$5</f>
        <v>0</v>
      </c>
      <c r="V5" s="131">
        <f>'4.INVESTIMENTOS'!AA15/$C$5</f>
        <v>0</v>
      </c>
      <c r="W5" s="131">
        <f>'4.INVESTIMENTOS'!AB15/$C$5</f>
        <v>0</v>
      </c>
      <c r="X5" s="131">
        <f>'4.INVESTIMENTOS'!AC15/$C$5</f>
        <v>0</v>
      </c>
      <c r="Y5" s="131">
        <f>'4.INVESTIMENTOS'!AD15/$C$5</f>
        <v>393382.92699999997</v>
      </c>
      <c r="Z5" s="131">
        <f>'4.INVESTIMENTOS'!AE15/$C$5</f>
        <v>629412.68319999997</v>
      </c>
      <c r="AA5" s="131">
        <f>'4.INVESTIMENTOS'!AF15/$C$5</f>
        <v>550736.09779999987</v>
      </c>
      <c r="AB5" s="131">
        <f>'4.INVESTIMENTOS'!AG15/$C$5</f>
        <v>0</v>
      </c>
      <c r="AC5" s="131">
        <f>'4.INVESTIMENTOS'!AH15/$C$5</f>
        <v>0</v>
      </c>
      <c r="AD5" s="131">
        <f>'4.INVESTIMENTOS'!AI15/$C$5</f>
        <v>0</v>
      </c>
      <c r="AE5" s="131">
        <f>'4.INVESTIMENTOS'!AJ15/$C$5</f>
        <v>0</v>
      </c>
      <c r="AF5" s="131">
        <f>'4.INVESTIMENTOS'!AK15/$C$5</f>
        <v>0</v>
      </c>
      <c r="AG5" s="131">
        <f>'4.INVESTIMENTOS'!AL15/$C$5</f>
        <v>0</v>
      </c>
      <c r="AH5" s="131">
        <f>'4.INVESTIMENTOS'!AM15/$C$5</f>
        <v>0</v>
      </c>
    </row>
    <row r="6" spans="1:36" ht="20.25" customHeight="1">
      <c r="A6" s="128">
        <v>2</v>
      </c>
      <c r="B6" s="42" t="s">
        <v>158</v>
      </c>
      <c r="C6" s="135">
        <v>10</v>
      </c>
      <c r="D6" s="127">
        <f t="shared" ref="D6:D10" si="0">SUM(E6:AH6)</f>
        <v>56535.149999999994</v>
      </c>
      <c r="E6" s="70">
        <f>'4.INVESTIMENTOS'!J16/$C$6</f>
        <v>5653.5149999999994</v>
      </c>
      <c r="F6" s="70">
        <f>'4.INVESTIMENTOS'!K16/$C$6</f>
        <v>7538.0199999999995</v>
      </c>
      <c r="G6" s="70">
        <f>'4.INVESTIMENTOS'!L16/$C$6</f>
        <v>5653.5149999999994</v>
      </c>
      <c r="H6" s="70">
        <f>'4.INVESTIMENTOS'!M16/$C$6</f>
        <v>0</v>
      </c>
      <c r="I6" s="70">
        <f>'4.INVESTIMENTOS'!N16/$C$6</f>
        <v>0</v>
      </c>
      <c r="J6" s="75">
        <f>'4.INVESTIMENTOS'!O16/$C$6</f>
        <v>0</v>
      </c>
      <c r="K6" s="75">
        <f>'4.INVESTIMENTOS'!P16/$C$6</f>
        <v>0</v>
      </c>
      <c r="L6" s="75">
        <f>'4.INVESTIMENTOS'!Q16/$C$6</f>
        <v>0</v>
      </c>
      <c r="M6" s="75">
        <f>'4.INVESTIMENTOS'!R16/$C$6</f>
        <v>0</v>
      </c>
      <c r="N6" s="75">
        <f>'4.INVESTIMENTOS'!S16/$C$6</f>
        <v>0</v>
      </c>
      <c r="O6" s="75">
        <f>'4.INVESTIMENTOS'!T16/$C$6</f>
        <v>5653.5149999999994</v>
      </c>
      <c r="P6" s="75">
        <f>'4.INVESTIMENTOS'!U16/$C$6</f>
        <v>7538.0199999999995</v>
      </c>
      <c r="Q6" s="75">
        <f>'4.INVESTIMENTOS'!V16/$C$6</f>
        <v>5653.5149999999994</v>
      </c>
      <c r="R6" s="75">
        <f>'4.INVESTIMENTOS'!W16/$C$6</f>
        <v>0</v>
      </c>
      <c r="S6" s="75">
        <f>'4.INVESTIMENTOS'!X16/$C$6</f>
        <v>0</v>
      </c>
      <c r="T6" s="75">
        <f>'4.INVESTIMENTOS'!Y16/$C$6</f>
        <v>0</v>
      </c>
      <c r="U6" s="75">
        <f>'4.INVESTIMENTOS'!Z16/$C$6</f>
        <v>0</v>
      </c>
      <c r="V6" s="75">
        <f>'4.INVESTIMENTOS'!AA16/$C$6</f>
        <v>0</v>
      </c>
      <c r="W6" s="75">
        <f>'4.INVESTIMENTOS'!AB16/$C$6</f>
        <v>0</v>
      </c>
      <c r="X6" s="75">
        <f>'4.INVESTIMENTOS'!AC16/$C$6</f>
        <v>0</v>
      </c>
      <c r="Y6" s="75">
        <f>'4.INVESTIMENTOS'!AD16/$C$6</f>
        <v>5653.5149999999994</v>
      </c>
      <c r="Z6" s="75">
        <f>'4.INVESTIMENTOS'!AE16/$C$6</f>
        <v>7538.0199999999995</v>
      </c>
      <c r="AA6" s="75">
        <f>'4.INVESTIMENTOS'!AF16/$C$6</f>
        <v>5653.5149999999994</v>
      </c>
      <c r="AB6" s="75">
        <f>'4.INVESTIMENTOS'!AG16/$C$6</f>
        <v>0</v>
      </c>
      <c r="AC6" s="75">
        <f>'4.INVESTIMENTOS'!AH16/$C$6</f>
        <v>0</v>
      </c>
      <c r="AD6" s="75">
        <f>'4.INVESTIMENTOS'!AI16/$C$6</f>
        <v>0</v>
      </c>
      <c r="AE6" s="75">
        <f>'4.INVESTIMENTOS'!AJ16/$C$6</f>
        <v>0</v>
      </c>
      <c r="AF6" s="75">
        <f>'4.INVESTIMENTOS'!AK16/$C$6</f>
        <v>0</v>
      </c>
      <c r="AG6" s="75">
        <f>'4.INVESTIMENTOS'!AL16/$C$6</f>
        <v>0</v>
      </c>
      <c r="AH6" s="75">
        <f>'4.INVESTIMENTOS'!AM16/$C$6</f>
        <v>0</v>
      </c>
    </row>
    <row r="7" spans="1:36" ht="20.25" customHeight="1">
      <c r="A7" s="128">
        <v>3</v>
      </c>
      <c r="B7" s="42" t="s">
        <v>159</v>
      </c>
      <c r="C7" s="134">
        <v>10</v>
      </c>
      <c r="D7" s="127">
        <f t="shared" si="0"/>
        <v>33045.300000000003</v>
      </c>
      <c r="E7" s="70">
        <f>(('4.INVESTIMENTOS'!J17-('4.INVESTIMENTOS'!J17*70%))/$C$7)</f>
        <v>11015.100000000002</v>
      </c>
      <c r="F7" s="70">
        <v>0</v>
      </c>
      <c r="G7" s="70">
        <v>0</v>
      </c>
      <c r="H7" s="70">
        <v>0</v>
      </c>
      <c r="I7" s="70">
        <v>0</v>
      </c>
      <c r="J7" s="75">
        <v>0</v>
      </c>
      <c r="K7" s="75">
        <v>0</v>
      </c>
      <c r="L7" s="75">
        <v>0</v>
      </c>
      <c r="M7" s="75">
        <v>0</v>
      </c>
      <c r="N7" s="75">
        <f>'4.INVESTIMENTOS'!S17/$C$6</f>
        <v>0</v>
      </c>
      <c r="O7" s="75">
        <f>'4.INVESTIMENTOS'!T17/$C$6</f>
        <v>11015.1</v>
      </c>
      <c r="P7" s="75">
        <v>0</v>
      </c>
      <c r="Q7" s="131">
        <f>'4.INVESTIMENTOS'!V17/$C$5</f>
        <v>0</v>
      </c>
      <c r="R7" s="131">
        <f>'4.INVESTIMENTOS'!W17/$C$5</f>
        <v>0</v>
      </c>
      <c r="S7" s="131">
        <f>'4.INVESTIMENTOS'!X17/$C$5</f>
        <v>0</v>
      </c>
      <c r="T7" s="131">
        <f>'4.INVESTIMENTOS'!Y17/$C$5</f>
        <v>0</v>
      </c>
      <c r="U7" s="131">
        <f>'4.INVESTIMENTOS'!Z17/$C$5</f>
        <v>0</v>
      </c>
      <c r="V7" s="131">
        <f>'4.INVESTIMENTOS'!AA17/$C$5</f>
        <v>0</v>
      </c>
      <c r="W7" s="131">
        <f>'4.INVESTIMENTOS'!AB17/$C$5</f>
        <v>0</v>
      </c>
      <c r="X7" s="131">
        <f>'4.INVESTIMENTOS'!AC17/$C$5</f>
        <v>0</v>
      </c>
      <c r="Y7" s="75">
        <f>'4.INVESTIMENTOS'!AD17/$C$6</f>
        <v>11015.1</v>
      </c>
      <c r="Z7" s="75">
        <v>0</v>
      </c>
      <c r="AA7" s="75">
        <v>0</v>
      </c>
      <c r="AB7" s="75">
        <v>0</v>
      </c>
      <c r="AC7" s="75">
        <v>0</v>
      </c>
      <c r="AD7" s="75">
        <v>0</v>
      </c>
      <c r="AE7" s="75">
        <v>0</v>
      </c>
      <c r="AF7" s="75">
        <v>0</v>
      </c>
      <c r="AG7" s="75">
        <v>0</v>
      </c>
      <c r="AH7" s="75">
        <v>0</v>
      </c>
    </row>
    <row r="8" spans="1:36" ht="20.25" customHeight="1">
      <c r="A8" s="128">
        <v>4</v>
      </c>
      <c r="B8" s="42" t="s">
        <v>160</v>
      </c>
      <c r="C8" s="134">
        <v>5</v>
      </c>
      <c r="D8" s="127">
        <f t="shared" si="0"/>
        <v>26488</v>
      </c>
      <c r="E8" s="70">
        <f>(('4.INVESTIMENTOS'!J18/$C$8))</f>
        <v>12040</v>
      </c>
      <c r="F8" s="70">
        <v>0</v>
      </c>
      <c r="G8" s="70">
        <v>0</v>
      </c>
      <c r="H8" s="70">
        <v>0</v>
      </c>
      <c r="I8" s="70">
        <v>0</v>
      </c>
      <c r="J8" s="70">
        <f>(('4.INVESTIMENTOS'!O18/$C$8))</f>
        <v>3612</v>
      </c>
      <c r="K8" s="75">
        <v>0</v>
      </c>
      <c r="L8" s="75">
        <v>0</v>
      </c>
      <c r="M8" s="75">
        <v>0</v>
      </c>
      <c r="N8" s="75">
        <f>'4.INVESTIMENTOS'!S18/$C$6</f>
        <v>0</v>
      </c>
      <c r="O8" s="75">
        <v>0</v>
      </c>
      <c r="P8" s="70">
        <f>(('4.INVESTIMENTOS'!U18/$C$8))</f>
        <v>3612</v>
      </c>
      <c r="Q8" s="75">
        <f>'4.INVESTIMENTOS'!V18/$C$6</f>
        <v>0</v>
      </c>
      <c r="R8" s="75">
        <f>'4.INVESTIMENTOS'!W18/$C$6</f>
        <v>0</v>
      </c>
      <c r="S8" s="75">
        <f>'4.INVESTIMENTOS'!X18/$C$6</f>
        <v>0</v>
      </c>
      <c r="T8" s="75">
        <f>'4.INVESTIMENTOS'!Y18/$C$6</f>
        <v>0</v>
      </c>
      <c r="U8" s="75">
        <f>'4.INVESTIMENTOS'!Z18/$C$6</f>
        <v>0</v>
      </c>
      <c r="V8" s="75">
        <f>'4.INVESTIMENTOS'!AA18/$C$6</f>
        <v>0</v>
      </c>
      <c r="W8" s="75">
        <f>'4.INVESTIMENTOS'!AB18/$C$6</f>
        <v>0</v>
      </c>
      <c r="X8" s="75">
        <f>'4.INVESTIMENTOS'!AC18/$C$6</f>
        <v>0</v>
      </c>
      <c r="Y8" s="75">
        <v>0</v>
      </c>
      <c r="Z8" s="70">
        <f>(('4.INVESTIMENTOS'!AE18/$C$8))</f>
        <v>3612</v>
      </c>
      <c r="AA8" s="75">
        <v>0</v>
      </c>
      <c r="AB8" s="75">
        <v>0</v>
      </c>
      <c r="AC8" s="75">
        <v>0</v>
      </c>
      <c r="AD8" s="75">
        <v>0</v>
      </c>
      <c r="AE8" s="75">
        <v>0</v>
      </c>
      <c r="AF8" s="70">
        <f>(('4.INVESTIMENTOS'!AK18/$C$8))</f>
        <v>3612</v>
      </c>
      <c r="AG8" s="75">
        <v>0</v>
      </c>
      <c r="AH8" s="75">
        <v>0</v>
      </c>
    </row>
    <row r="9" spans="1:36" ht="20.25" customHeight="1">
      <c r="A9" s="128">
        <v>5</v>
      </c>
      <c r="B9" s="42" t="s">
        <v>161</v>
      </c>
      <c r="C9" s="134">
        <v>10</v>
      </c>
      <c r="D9" s="127">
        <f t="shared" si="0"/>
        <v>2124.2678058000001</v>
      </c>
      <c r="E9" s="70">
        <f>(('4.INVESTIMENTOS'!J19-('4.INVESTIMENTOS'!J19*70%))/$C$9)</f>
        <v>708.08926859999997</v>
      </c>
      <c r="F9" s="70">
        <v>0</v>
      </c>
      <c r="G9" s="70">
        <v>0</v>
      </c>
      <c r="H9" s="70">
        <v>0</v>
      </c>
      <c r="I9" s="70">
        <v>0</v>
      </c>
      <c r="J9" s="75">
        <v>0</v>
      </c>
      <c r="K9" s="75">
        <v>0</v>
      </c>
      <c r="L9" s="75">
        <v>0</v>
      </c>
      <c r="M9" s="75">
        <v>0</v>
      </c>
      <c r="N9" s="75">
        <f>'4.INVESTIMENTOS'!S19/$C$6</f>
        <v>0</v>
      </c>
      <c r="O9" s="75">
        <f>'4.INVESTIMENTOS'!T19/$C$6</f>
        <v>708.08926859999997</v>
      </c>
      <c r="P9" s="75">
        <v>0</v>
      </c>
      <c r="Q9" s="131">
        <f>'4.INVESTIMENTOS'!V19/$C$5</f>
        <v>0</v>
      </c>
      <c r="R9" s="131">
        <f>'4.INVESTIMENTOS'!W19/$C$5</f>
        <v>0</v>
      </c>
      <c r="S9" s="131">
        <f>'4.INVESTIMENTOS'!X19/$C$5</f>
        <v>0</v>
      </c>
      <c r="T9" s="131">
        <f>'4.INVESTIMENTOS'!Y19/$C$5</f>
        <v>0</v>
      </c>
      <c r="U9" s="131">
        <f>'4.INVESTIMENTOS'!Z19/$C$5</f>
        <v>0</v>
      </c>
      <c r="V9" s="131">
        <f>'4.INVESTIMENTOS'!AA19/$C$5</f>
        <v>0</v>
      </c>
      <c r="W9" s="131">
        <f>'4.INVESTIMENTOS'!AB19/$C$5</f>
        <v>0</v>
      </c>
      <c r="X9" s="131">
        <f>'4.INVESTIMENTOS'!AC19/$C$5</f>
        <v>0</v>
      </c>
      <c r="Y9" s="75">
        <f>'4.INVESTIMENTOS'!AD19/$C$6</f>
        <v>708.08926859999997</v>
      </c>
      <c r="Z9" s="75">
        <v>0</v>
      </c>
      <c r="AA9" s="75">
        <v>0</v>
      </c>
      <c r="AB9" s="75">
        <v>0</v>
      </c>
      <c r="AC9" s="75">
        <v>0</v>
      </c>
      <c r="AD9" s="75">
        <v>0</v>
      </c>
      <c r="AE9" s="75">
        <v>0</v>
      </c>
      <c r="AF9" s="75">
        <v>0</v>
      </c>
      <c r="AG9" s="75">
        <v>0</v>
      </c>
      <c r="AH9" s="75">
        <v>0</v>
      </c>
    </row>
    <row r="10" spans="1:36" ht="20.25" customHeight="1">
      <c r="A10" s="128">
        <v>6</v>
      </c>
      <c r="B10" s="42" t="s">
        <v>162</v>
      </c>
      <c r="C10" s="134">
        <v>10</v>
      </c>
      <c r="D10" s="127">
        <f t="shared" si="0"/>
        <v>1501.1100000000001</v>
      </c>
      <c r="E10" s="75">
        <f>(('4.INVESTIMENTOS'!J20-('4.INVESTIMENTOS'!J20*70%))/$C$10)</f>
        <v>500.37000000000006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f>'4.INVESTIMENTOS'!S20/$C$6</f>
        <v>0</v>
      </c>
      <c r="O10" s="75">
        <f>'4.INVESTIMENTOS'!T20/$C$6</f>
        <v>500.37</v>
      </c>
      <c r="P10" s="75">
        <v>0</v>
      </c>
      <c r="Q10" s="131">
        <f>'4.INVESTIMENTOS'!V20/$C$5</f>
        <v>0</v>
      </c>
      <c r="R10" s="131">
        <f>'4.INVESTIMENTOS'!W20/$C$5</f>
        <v>0</v>
      </c>
      <c r="S10" s="131">
        <f>'4.INVESTIMENTOS'!X20/$C$5</f>
        <v>0</v>
      </c>
      <c r="T10" s="131">
        <f>'4.INVESTIMENTOS'!Y20/$C$5</f>
        <v>0</v>
      </c>
      <c r="U10" s="131">
        <f>'4.INVESTIMENTOS'!Z20/$C$5</f>
        <v>0</v>
      </c>
      <c r="V10" s="131">
        <f>'4.INVESTIMENTOS'!AA20/$C$5</f>
        <v>0</v>
      </c>
      <c r="W10" s="131">
        <f>'4.INVESTIMENTOS'!AB20/$C$5</f>
        <v>0</v>
      </c>
      <c r="X10" s="131">
        <f>'4.INVESTIMENTOS'!AC20/$C$5</f>
        <v>0</v>
      </c>
      <c r="Y10" s="75">
        <f>'4.INVESTIMENTOS'!AD20/$C$6</f>
        <v>500.37</v>
      </c>
      <c r="Z10" s="75">
        <v>0</v>
      </c>
      <c r="AA10" s="75">
        <v>0</v>
      </c>
      <c r="AB10" s="75">
        <v>0</v>
      </c>
      <c r="AC10" s="75">
        <v>0</v>
      </c>
      <c r="AD10" s="75">
        <v>0</v>
      </c>
      <c r="AE10" s="75">
        <v>0</v>
      </c>
      <c r="AF10" s="75">
        <v>0</v>
      </c>
      <c r="AG10" s="75">
        <v>0</v>
      </c>
      <c r="AH10" s="75">
        <v>0</v>
      </c>
    </row>
    <row r="11" spans="1:36" s="23" customFormat="1" ht="22.5" customHeight="1">
      <c r="B11" s="224" t="s">
        <v>0</v>
      </c>
      <c r="C11" s="225"/>
      <c r="D11" s="127">
        <f>SUM(E11:AH11)</f>
        <v>4840288.9518058002</v>
      </c>
      <c r="E11" s="127">
        <f t="shared" ref="E11:AH11" si="1">SUM(E5:E10)</f>
        <v>423300.00126859994</v>
      </c>
      <c r="F11" s="127">
        <f t="shared" si="1"/>
        <v>636950.70319999999</v>
      </c>
      <c r="G11" s="127">
        <f t="shared" si="1"/>
        <v>556389.61279999989</v>
      </c>
      <c r="H11" s="127">
        <f t="shared" si="1"/>
        <v>0</v>
      </c>
      <c r="I11" s="127">
        <f t="shared" si="1"/>
        <v>0</v>
      </c>
      <c r="J11" s="127">
        <f t="shared" si="1"/>
        <v>3612</v>
      </c>
      <c r="K11" s="127">
        <f t="shared" si="1"/>
        <v>0</v>
      </c>
      <c r="L11" s="127">
        <f t="shared" si="1"/>
        <v>0</v>
      </c>
      <c r="M11" s="127">
        <f t="shared" si="1"/>
        <v>0</v>
      </c>
      <c r="N11" s="127">
        <f t="shared" si="1"/>
        <v>0</v>
      </c>
      <c r="O11" s="127">
        <f t="shared" si="1"/>
        <v>411260.00126859994</v>
      </c>
      <c r="P11" s="127">
        <f t="shared" si="1"/>
        <v>640562.70319999999</v>
      </c>
      <c r="Q11" s="127">
        <f t="shared" si="1"/>
        <v>556389.61279999989</v>
      </c>
      <c r="R11" s="127">
        <f t="shared" si="1"/>
        <v>0</v>
      </c>
      <c r="S11" s="127">
        <f t="shared" si="1"/>
        <v>0</v>
      </c>
      <c r="T11" s="127">
        <f t="shared" si="1"/>
        <v>0</v>
      </c>
      <c r="U11" s="127">
        <f t="shared" si="1"/>
        <v>0</v>
      </c>
      <c r="V11" s="127">
        <f t="shared" si="1"/>
        <v>0</v>
      </c>
      <c r="W11" s="127">
        <f t="shared" si="1"/>
        <v>0</v>
      </c>
      <c r="X11" s="127">
        <f t="shared" si="1"/>
        <v>0</v>
      </c>
      <c r="Y11" s="127">
        <f t="shared" si="1"/>
        <v>411260.00126859994</v>
      </c>
      <c r="Z11" s="127">
        <f t="shared" si="1"/>
        <v>640562.70319999999</v>
      </c>
      <c r="AA11" s="127">
        <f t="shared" si="1"/>
        <v>556389.61279999989</v>
      </c>
      <c r="AB11" s="127">
        <f t="shared" si="1"/>
        <v>0</v>
      </c>
      <c r="AC11" s="127">
        <f t="shared" si="1"/>
        <v>0</v>
      </c>
      <c r="AD11" s="127">
        <f t="shared" si="1"/>
        <v>0</v>
      </c>
      <c r="AE11" s="127">
        <f t="shared" si="1"/>
        <v>0</v>
      </c>
      <c r="AF11" s="127">
        <f t="shared" si="1"/>
        <v>3612</v>
      </c>
      <c r="AG11" s="127">
        <f t="shared" si="1"/>
        <v>0</v>
      </c>
      <c r="AH11" s="127">
        <f t="shared" si="1"/>
        <v>0</v>
      </c>
    </row>
    <row r="16" spans="1:36" ht="15.6">
      <c r="A16" s="136" t="s">
        <v>248</v>
      </c>
      <c r="B16" s="136"/>
      <c r="C16" s="136"/>
      <c r="D16" s="136"/>
      <c r="E16" s="136"/>
      <c r="F16" s="136"/>
      <c r="G16" s="132">
        <f t="shared" ref="G16:P17" si="2">E3</f>
        <v>1</v>
      </c>
      <c r="H16" s="132">
        <f t="shared" si="2"/>
        <v>2</v>
      </c>
      <c r="I16" s="132">
        <f t="shared" si="2"/>
        <v>3</v>
      </c>
      <c r="J16" s="132">
        <f t="shared" si="2"/>
        <v>4</v>
      </c>
      <c r="K16" s="132">
        <f t="shared" si="2"/>
        <v>5</v>
      </c>
      <c r="L16" s="132">
        <f t="shared" si="2"/>
        <v>6</v>
      </c>
      <c r="M16" s="132">
        <f t="shared" si="2"/>
        <v>7</v>
      </c>
      <c r="N16" s="132">
        <f t="shared" si="2"/>
        <v>8</v>
      </c>
      <c r="O16" s="132">
        <f t="shared" si="2"/>
        <v>9</v>
      </c>
      <c r="P16" s="132">
        <f t="shared" si="2"/>
        <v>10</v>
      </c>
      <c r="Q16" s="132">
        <f t="shared" ref="Q16:Z17" si="3">O3</f>
        <v>11</v>
      </c>
      <c r="R16" s="132">
        <f t="shared" si="3"/>
        <v>12</v>
      </c>
      <c r="S16" s="132">
        <f t="shared" si="3"/>
        <v>13</v>
      </c>
      <c r="T16" s="132">
        <f t="shared" si="3"/>
        <v>14</v>
      </c>
      <c r="U16" s="132">
        <f t="shared" si="3"/>
        <v>15</v>
      </c>
      <c r="V16" s="132">
        <f t="shared" si="3"/>
        <v>16</v>
      </c>
      <c r="W16" s="132">
        <f t="shared" si="3"/>
        <v>17</v>
      </c>
      <c r="X16" s="132">
        <f t="shared" si="3"/>
        <v>18</v>
      </c>
      <c r="Y16" s="132">
        <f t="shared" si="3"/>
        <v>19</v>
      </c>
      <c r="Z16" s="132">
        <f t="shared" si="3"/>
        <v>20</v>
      </c>
      <c r="AA16" s="132">
        <f t="shared" ref="AA16:AJ17" si="4">Y3</f>
        <v>21</v>
      </c>
      <c r="AB16" s="132">
        <f t="shared" si="4"/>
        <v>22</v>
      </c>
      <c r="AC16" s="132">
        <f t="shared" si="4"/>
        <v>23</v>
      </c>
      <c r="AD16" s="132">
        <f t="shared" si="4"/>
        <v>24</v>
      </c>
      <c r="AE16" s="132">
        <f t="shared" si="4"/>
        <v>25</v>
      </c>
      <c r="AF16" s="132">
        <f t="shared" si="4"/>
        <v>26</v>
      </c>
      <c r="AG16" s="132">
        <f t="shared" si="4"/>
        <v>27</v>
      </c>
      <c r="AH16" s="132">
        <f t="shared" si="4"/>
        <v>28</v>
      </c>
      <c r="AI16" s="132">
        <f t="shared" si="4"/>
        <v>29</v>
      </c>
      <c r="AJ16" s="132">
        <f t="shared" si="4"/>
        <v>30</v>
      </c>
    </row>
    <row r="17" spans="1:36" ht="27" customHeight="1">
      <c r="A17" s="51" t="s">
        <v>103</v>
      </c>
      <c r="B17" s="185" t="s">
        <v>2</v>
      </c>
      <c r="C17" s="185"/>
      <c r="D17" s="185"/>
      <c r="E17" s="229" t="s">
        <v>155</v>
      </c>
      <c r="F17" s="229"/>
      <c r="G17" s="133">
        <f t="shared" si="2"/>
        <v>2023</v>
      </c>
      <c r="H17" s="133">
        <f t="shared" si="2"/>
        <v>2024</v>
      </c>
      <c r="I17" s="133">
        <f t="shared" si="2"/>
        <v>2025</v>
      </c>
      <c r="J17" s="133">
        <f t="shared" si="2"/>
        <v>2026</v>
      </c>
      <c r="K17" s="133">
        <f t="shared" si="2"/>
        <v>2027</v>
      </c>
      <c r="L17" s="133">
        <f t="shared" si="2"/>
        <v>2028</v>
      </c>
      <c r="M17" s="133">
        <f t="shared" si="2"/>
        <v>2029</v>
      </c>
      <c r="N17" s="133">
        <f t="shared" si="2"/>
        <v>2030</v>
      </c>
      <c r="O17" s="133">
        <f t="shared" si="2"/>
        <v>2031</v>
      </c>
      <c r="P17" s="133">
        <f t="shared" si="2"/>
        <v>2032</v>
      </c>
      <c r="Q17" s="133">
        <f t="shared" si="3"/>
        <v>2033</v>
      </c>
      <c r="R17" s="133">
        <f t="shared" si="3"/>
        <v>2034</v>
      </c>
      <c r="S17" s="133">
        <f t="shared" si="3"/>
        <v>2035</v>
      </c>
      <c r="T17" s="133">
        <f t="shared" si="3"/>
        <v>2036</v>
      </c>
      <c r="U17" s="133">
        <f t="shared" si="3"/>
        <v>2037</v>
      </c>
      <c r="V17" s="133">
        <f t="shared" si="3"/>
        <v>2038</v>
      </c>
      <c r="W17" s="133">
        <f t="shared" si="3"/>
        <v>2039</v>
      </c>
      <c r="X17" s="133">
        <f t="shared" si="3"/>
        <v>2040</v>
      </c>
      <c r="Y17" s="133">
        <f t="shared" si="3"/>
        <v>2041</v>
      </c>
      <c r="Z17" s="133">
        <f t="shared" si="3"/>
        <v>2042</v>
      </c>
      <c r="AA17" s="133">
        <f t="shared" si="4"/>
        <v>2043</v>
      </c>
      <c r="AB17" s="133">
        <f t="shared" si="4"/>
        <v>2044</v>
      </c>
      <c r="AC17" s="133">
        <f t="shared" si="4"/>
        <v>2045</v>
      </c>
      <c r="AD17" s="133">
        <f t="shared" si="4"/>
        <v>2046</v>
      </c>
      <c r="AE17" s="133">
        <f t="shared" si="4"/>
        <v>2047</v>
      </c>
      <c r="AF17" s="133">
        <f t="shared" si="4"/>
        <v>2048</v>
      </c>
      <c r="AG17" s="133">
        <f t="shared" si="4"/>
        <v>2049</v>
      </c>
      <c r="AH17" s="133">
        <f t="shared" si="4"/>
        <v>2050</v>
      </c>
      <c r="AI17" s="133">
        <f t="shared" si="4"/>
        <v>2051</v>
      </c>
      <c r="AJ17" s="133">
        <f t="shared" si="4"/>
        <v>2052</v>
      </c>
    </row>
    <row r="18" spans="1:36">
      <c r="A18" s="41">
        <v>1</v>
      </c>
      <c r="B18" s="230" t="s">
        <v>157</v>
      </c>
      <c r="C18" s="230"/>
      <c r="D18" s="230"/>
      <c r="E18" s="231">
        <f>SUM(G18:AJ18)</f>
        <v>47205951.239999995</v>
      </c>
      <c r="F18" s="231"/>
      <c r="G18" s="75">
        <f>'4.INVESTIMENTOS'!J15</f>
        <v>3933829.2699999996</v>
      </c>
      <c r="H18" s="75">
        <f>'4.INVESTIMENTOS'!K15</f>
        <v>6294126.8319999995</v>
      </c>
      <c r="I18" s="75">
        <f>'4.INVESTIMENTOS'!L15</f>
        <v>5507360.9779999992</v>
      </c>
      <c r="J18" s="75">
        <f>'4.INVESTIMENTOS'!M15</f>
        <v>0</v>
      </c>
      <c r="K18" s="75">
        <f>'4.INVESTIMENTOS'!N15</f>
        <v>0</v>
      </c>
      <c r="L18" s="75">
        <f>'4.INVESTIMENTOS'!O15</f>
        <v>0</v>
      </c>
      <c r="M18" s="75">
        <f>'4.INVESTIMENTOS'!P15</f>
        <v>0</v>
      </c>
      <c r="N18" s="75">
        <f>'4.INVESTIMENTOS'!Q15</f>
        <v>0</v>
      </c>
      <c r="O18" s="75">
        <f>'4.INVESTIMENTOS'!R15</f>
        <v>0</v>
      </c>
      <c r="P18" s="75">
        <f>'4.INVESTIMENTOS'!S15</f>
        <v>0</v>
      </c>
      <c r="Q18" s="75">
        <f>'4.INVESTIMENTOS'!T15</f>
        <v>3933829.2699999996</v>
      </c>
      <c r="R18" s="75">
        <f>'4.INVESTIMENTOS'!U15</f>
        <v>6294126.8319999995</v>
      </c>
      <c r="S18" s="75">
        <f>'4.INVESTIMENTOS'!V15</f>
        <v>5507360.9779999992</v>
      </c>
      <c r="T18" s="75">
        <f>'4.INVESTIMENTOS'!W15</f>
        <v>0</v>
      </c>
      <c r="U18" s="75">
        <f>'4.INVESTIMENTOS'!X15</f>
        <v>0</v>
      </c>
      <c r="V18" s="75">
        <f>'4.INVESTIMENTOS'!Y15</f>
        <v>0</v>
      </c>
      <c r="W18" s="75">
        <f>'4.INVESTIMENTOS'!Z15</f>
        <v>0</v>
      </c>
      <c r="X18" s="75">
        <f>'4.INVESTIMENTOS'!AA15</f>
        <v>0</v>
      </c>
      <c r="Y18" s="75">
        <f>'4.INVESTIMENTOS'!AB15</f>
        <v>0</v>
      </c>
      <c r="Z18" s="75">
        <f>'4.INVESTIMENTOS'!AC15</f>
        <v>0</v>
      </c>
      <c r="AA18" s="75">
        <f>'4.INVESTIMENTOS'!AD15</f>
        <v>3933829.2699999996</v>
      </c>
      <c r="AB18" s="75">
        <f>'4.INVESTIMENTOS'!AE15</f>
        <v>6294126.8319999995</v>
      </c>
      <c r="AC18" s="75">
        <f>'4.INVESTIMENTOS'!AF15</f>
        <v>5507360.9779999992</v>
      </c>
      <c r="AD18" s="75">
        <f>'4.INVESTIMENTOS'!AG15</f>
        <v>0</v>
      </c>
      <c r="AE18" s="75">
        <f>'4.INVESTIMENTOS'!AH15</f>
        <v>0</v>
      </c>
      <c r="AF18" s="75">
        <f>'4.INVESTIMENTOS'!AI15</f>
        <v>0</v>
      </c>
      <c r="AG18" s="75">
        <f>'4.INVESTIMENTOS'!AJ15</f>
        <v>0</v>
      </c>
      <c r="AH18" s="75">
        <f>'4.INVESTIMENTOS'!AK15</f>
        <v>0</v>
      </c>
      <c r="AI18" s="75">
        <f>'4.INVESTIMENTOS'!AL15</f>
        <v>0</v>
      </c>
      <c r="AJ18" s="75">
        <f>'4.INVESTIMENTOS'!AM15</f>
        <v>0</v>
      </c>
    </row>
    <row r="19" spans="1:36">
      <c r="A19" s="41">
        <v>2</v>
      </c>
      <c r="B19" s="230" t="s">
        <v>158</v>
      </c>
      <c r="C19" s="230"/>
      <c r="D19" s="230"/>
      <c r="E19" s="231">
        <f t="shared" ref="E19:E24" si="5">SUM(G19:AJ19)</f>
        <v>565351.5</v>
      </c>
      <c r="F19" s="231"/>
      <c r="G19" s="75">
        <f>'4.INVESTIMENTOS'!J16</f>
        <v>56535.149999999994</v>
      </c>
      <c r="H19" s="75">
        <f>'4.INVESTIMENTOS'!K16</f>
        <v>75380.2</v>
      </c>
      <c r="I19" s="75">
        <f>'4.INVESTIMENTOS'!L16</f>
        <v>56535.149999999994</v>
      </c>
      <c r="J19" s="75">
        <f>'4.INVESTIMENTOS'!M16</f>
        <v>0</v>
      </c>
      <c r="K19" s="75">
        <f>'4.INVESTIMENTOS'!N16</f>
        <v>0</v>
      </c>
      <c r="L19" s="75">
        <f>'4.INVESTIMENTOS'!O16</f>
        <v>0</v>
      </c>
      <c r="M19" s="75">
        <f>'4.INVESTIMENTOS'!P16</f>
        <v>0</v>
      </c>
      <c r="N19" s="75">
        <f>'4.INVESTIMENTOS'!Q16</f>
        <v>0</v>
      </c>
      <c r="O19" s="75">
        <f>'4.INVESTIMENTOS'!R16</f>
        <v>0</v>
      </c>
      <c r="P19" s="75">
        <f>'4.INVESTIMENTOS'!S16</f>
        <v>0</v>
      </c>
      <c r="Q19" s="75">
        <f>'4.INVESTIMENTOS'!T16</f>
        <v>56535.149999999994</v>
      </c>
      <c r="R19" s="75">
        <f>'4.INVESTIMENTOS'!U16</f>
        <v>75380.2</v>
      </c>
      <c r="S19" s="75">
        <f>'4.INVESTIMENTOS'!V16</f>
        <v>56535.149999999994</v>
      </c>
      <c r="T19" s="75">
        <f>'4.INVESTIMENTOS'!W16</f>
        <v>0</v>
      </c>
      <c r="U19" s="75">
        <f>'4.INVESTIMENTOS'!X16</f>
        <v>0</v>
      </c>
      <c r="V19" s="75">
        <f>'4.INVESTIMENTOS'!Y16</f>
        <v>0</v>
      </c>
      <c r="W19" s="75">
        <f>'4.INVESTIMENTOS'!Z16</f>
        <v>0</v>
      </c>
      <c r="X19" s="75">
        <f>'4.INVESTIMENTOS'!AA16</f>
        <v>0</v>
      </c>
      <c r="Y19" s="75">
        <f>'4.INVESTIMENTOS'!AB16</f>
        <v>0</v>
      </c>
      <c r="Z19" s="75">
        <f>'4.INVESTIMENTOS'!AC16</f>
        <v>0</v>
      </c>
      <c r="AA19" s="75">
        <f>'4.INVESTIMENTOS'!AD16</f>
        <v>56535.149999999994</v>
      </c>
      <c r="AB19" s="75">
        <f>'4.INVESTIMENTOS'!AE16</f>
        <v>75380.2</v>
      </c>
      <c r="AC19" s="75">
        <f>'4.INVESTIMENTOS'!AF16</f>
        <v>56535.149999999994</v>
      </c>
      <c r="AD19" s="75">
        <f>'4.INVESTIMENTOS'!AG16</f>
        <v>0</v>
      </c>
      <c r="AE19" s="75">
        <f>'4.INVESTIMENTOS'!AH16</f>
        <v>0</v>
      </c>
      <c r="AF19" s="75">
        <f>'4.INVESTIMENTOS'!AI16</f>
        <v>0</v>
      </c>
      <c r="AG19" s="75">
        <f>'4.INVESTIMENTOS'!AJ16</f>
        <v>0</v>
      </c>
      <c r="AH19" s="75">
        <f>'4.INVESTIMENTOS'!AK16</f>
        <v>0</v>
      </c>
      <c r="AI19" s="75">
        <f>'4.INVESTIMENTOS'!AL16</f>
        <v>0</v>
      </c>
      <c r="AJ19" s="75">
        <f>'4.INVESTIMENTOS'!AM16</f>
        <v>0</v>
      </c>
    </row>
    <row r="20" spans="1:36">
      <c r="A20" s="41">
        <v>3</v>
      </c>
      <c r="B20" s="230" t="s">
        <v>159</v>
      </c>
      <c r="C20" s="230"/>
      <c r="D20" s="230"/>
      <c r="E20" s="231">
        <f t="shared" si="5"/>
        <v>587472</v>
      </c>
      <c r="F20" s="231"/>
      <c r="G20" s="75">
        <f>'4.INVESTIMENTOS'!J17</f>
        <v>367170</v>
      </c>
      <c r="H20" s="75">
        <f>'4.INVESTIMENTOS'!K17</f>
        <v>0</v>
      </c>
      <c r="I20" s="75">
        <f>'4.INVESTIMENTOS'!L17</f>
        <v>0</v>
      </c>
      <c r="J20" s="75">
        <f>'4.INVESTIMENTOS'!M17</f>
        <v>0</v>
      </c>
      <c r="K20" s="75">
        <f>'4.INVESTIMENTOS'!N17</f>
        <v>0</v>
      </c>
      <c r="L20" s="75">
        <f>'4.INVESTIMENTOS'!O17</f>
        <v>0</v>
      </c>
      <c r="M20" s="75">
        <f>'4.INVESTIMENTOS'!P17</f>
        <v>0</v>
      </c>
      <c r="N20" s="75">
        <f>'4.INVESTIMENTOS'!Q17</f>
        <v>0</v>
      </c>
      <c r="O20" s="75">
        <f>'4.INVESTIMENTOS'!R17</f>
        <v>0</v>
      </c>
      <c r="P20" s="75">
        <f>'4.INVESTIMENTOS'!S17</f>
        <v>0</v>
      </c>
      <c r="Q20" s="75">
        <f>'4.INVESTIMENTOS'!T17</f>
        <v>110151</v>
      </c>
      <c r="R20" s="75">
        <f>'4.INVESTIMENTOS'!U17</f>
        <v>0</v>
      </c>
      <c r="S20" s="75">
        <f>'4.INVESTIMENTOS'!V17</f>
        <v>0</v>
      </c>
      <c r="T20" s="75">
        <f>'4.INVESTIMENTOS'!W17</f>
        <v>0</v>
      </c>
      <c r="U20" s="75">
        <f>'4.INVESTIMENTOS'!X17</f>
        <v>0</v>
      </c>
      <c r="V20" s="75">
        <f>'4.INVESTIMENTOS'!Y17</f>
        <v>0</v>
      </c>
      <c r="W20" s="75">
        <f>'4.INVESTIMENTOS'!Z17</f>
        <v>0</v>
      </c>
      <c r="X20" s="75">
        <f>'4.INVESTIMENTOS'!AA17</f>
        <v>0</v>
      </c>
      <c r="Y20" s="75">
        <f>'4.INVESTIMENTOS'!AB17</f>
        <v>0</v>
      </c>
      <c r="Z20" s="75">
        <f>'4.INVESTIMENTOS'!AC17</f>
        <v>0</v>
      </c>
      <c r="AA20" s="75">
        <f>'4.INVESTIMENTOS'!AD17</f>
        <v>110151</v>
      </c>
      <c r="AB20" s="75">
        <f>'4.INVESTIMENTOS'!AE17</f>
        <v>0</v>
      </c>
      <c r="AC20" s="75">
        <f>'4.INVESTIMENTOS'!AF17</f>
        <v>0</v>
      </c>
      <c r="AD20" s="75">
        <f>'4.INVESTIMENTOS'!AG17</f>
        <v>0</v>
      </c>
      <c r="AE20" s="75">
        <f>'4.INVESTIMENTOS'!AH17</f>
        <v>0</v>
      </c>
      <c r="AF20" s="75">
        <f>'4.INVESTIMENTOS'!AI17</f>
        <v>0</v>
      </c>
      <c r="AG20" s="75">
        <f>'4.INVESTIMENTOS'!AJ17</f>
        <v>0</v>
      </c>
      <c r="AH20" s="75">
        <f>'4.INVESTIMENTOS'!AK17</f>
        <v>0</v>
      </c>
      <c r="AI20" s="75">
        <f>'4.INVESTIMENTOS'!AL17</f>
        <v>0</v>
      </c>
      <c r="AJ20" s="75">
        <f>'4.INVESTIMENTOS'!AM17</f>
        <v>0</v>
      </c>
    </row>
    <row r="21" spans="1:36">
      <c r="A21" s="41">
        <v>4</v>
      </c>
      <c r="B21" s="230" t="s">
        <v>160</v>
      </c>
      <c r="C21" s="230"/>
      <c r="D21" s="230"/>
      <c r="E21" s="231">
        <f t="shared" si="5"/>
        <v>132440</v>
      </c>
      <c r="F21" s="231"/>
      <c r="G21" s="75">
        <f>'4.INVESTIMENTOS'!J18</f>
        <v>60200</v>
      </c>
      <c r="H21" s="75">
        <f>'4.INVESTIMENTOS'!K18</f>
        <v>0</v>
      </c>
      <c r="I21" s="75">
        <f>'4.INVESTIMENTOS'!L18</f>
        <v>0</v>
      </c>
      <c r="J21" s="75">
        <f>'4.INVESTIMENTOS'!M18</f>
        <v>0</v>
      </c>
      <c r="K21" s="75">
        <f>'4.INVESTIMENTOS'!N18</f>
        <v>0</v>
      </c>
      <c r="L21" s="75">
        <f>'4.INVESTIMENTOS'!O18</f>
        <v>18060</v>
      </c>
      <c r="M21" s="75">
        <f>'4.INVESTIMENTOS'!P18</f>
        <v>0</v>
      </c>
      <c r="N21" s="75">
        <f>'4.INVESTIMENTOS'!Q18</f>
        <v>0</v>
      </c>
      <c r="O21" s="75">
        <f>'4.INVESTIMENTOS'!R18</f>
        <v>0</v>
      </c>
      <c r="P21" s="75">
        <f>'4.INVESTIMENTOS'!S18</f>
        <v>0</v>
      </c>
      <c r="Q21" s="75">
        <f>'4.INVESTIMENTOS'!T18</f>
        <v>0</v>
      </c>
      <c r="R21" s="75">
        <f>'4.INVESTIMENTOS'!U18</f>
        <v>18060</v>
      </c>
      <c r="S21" s="75">
        <f>'4.INVESTIMENTOS'!V18</f>
        <v>0</v>
      </c>
      <c r="T21" s="75">
        <f>'4.INVESTIMENTOS'!W18</f>
        <v>0</v>
      </c>
      <c r="U21" s="75">
        <f>'4.INVESTIMENTOS'!X18</f>
        <v>0</v>
      </c>
      <c r="V21" s="75">
        <f>'4.INVESTIMENTOS'!Y18</f>
        <v>0</v>
      </c>
      <c r="W21" s="75">
        <f>'4.INVESTIMENTOS'!Z18</f>
        <v>0</v>
      </c>
      <c r="X21" s="75">
        <f>'4.INVESTIMENTOS'!AA18</f>
        <v>0</v>
      </c>
      <c r="Y21" s="75">
        <f>'4.INVESTIMENTOS'!AB18</f>
        <v>0</v>
      </c>
      <c r="Z21" s="75">
        <f>'4.INVESTIMENTOS'!AC18</f>
        <v>0</v>
      </c>
      <c r="AA21" s="75">
        <f>'4.INVESTIMENTOS'!AD18</f>
        <v>0</v>
      </c>
      <c r="AB21" s="75">
        <f>'4.INVESTIMENTOS'!AE18</f>
        <v>18060</v>
      </c>
      <c r="AC21" s="75">
        <f>'4.INVESTIMENTOS'!AF18</f>
        <v>0</v>
      </c>
      <c r="AD21" s="75">
        <f>'4.INVESTIMENTOS'!AG18</f>
        <v>0</v>
      </c>
      <c r="AE21" s="75">
        <f>'4.INVESTIMENTOS'!AH18</f>
        <v>0</v>
      </c>
      <c r="AF21" s="75">
        <f>'4.INVESTIMENTOS'!AI18</f>
        <v>0</v>
      </c>
      <c r="AG21" s="75">
        <f>'4.INVESTIMENTOS'!AJ18</f>
        <v>0</v>
      </c>
      <c r="AH21" s="75">
        <f>'4.INVESTIMENTOS'!AK18</f>
        <v>18060</v>
      </c>
      <c r="AI21" s="75">
        <f>'4.INVESTIMENTOS'!AL18</f>
        <v>0</v>
      </c>
      <c r="AJ21" s="75">
        <f>'4.INVESTIMENTOS'!AM18</f>
        <v>0</v>
      </c>
    </row>
    <row r="22" spans="1:36">
      <c r="A22" s="41">
        <v>5</v>
      </c>
      <c r="B22" s="230" t="s">
        <v>161</v>
      </c>
      <c r="C22" s="230"/>
      <c r="D22" s="230"/>
      <c r="E22" s="231">
        <f t="shared" si="5"/>
        <v>37764.760991999996</v>
      </c>
      <c r="F22" s="231"/>
      <c r="G22" s="75">
        <f>'4.INVESTIMENTOS'!J19</f>
        <v>23602.975619999997</v>
      </c>
      <c r="H22" s="75">
        <f>'4.INVESTIMENTOS'!K19</f>
        <v>0</v>
      </c>
      <c r="I22" s="75">
        <f>'4.INVESTIMENTOS'!L19</f>
        <v>0</v>
      </c>
      <c r="J22" s="75">
        <f>'4.INVESTIMENTOS'!M19</f>
        <v>0</v>
      </c>
      <c r="K22" s="75">
        <f>'4.INVESTIMENTOS'!N19</f>
        <v>0</v>
      </c>
      <c r="L22" s="75">
        <f>'4.INVESTIMENTOS'!O19</f>
        <v>0</v>
      </c>
      <c r="M22" s="75">
        <f>'4.INVESTIMENTOS'!P19</f>
        <v>0</v>
      </c>
      <c r="N22" s="75">
        <f>'4.INVESTIMENTOS'!Q19</f>
        <v>0</v>
      </c>
      <c r="O22" s="75">
        <f>'4.INVESTIMENTOS'!R19</f>
        <v>0</v>
      </c>
      <c r="P22" s="75">
        <f>'4.INVESTIMENTOS'!S19</f>
        <v>0</v>
      </c>
      <c r="Q22" s="75">
        <f>'4.INVESTIMENTOS'!T19</f>
        <v>7080.8926859999992</v>
      </c>
      <c r="R22" s="75">
        <f>'4.INVESTIMENTOS'!U19</f>
        <v>0</v>
      </c>
      <c r="S22" s="75">
        <f>'4.INVESTIMENTOS'!V19</f>
        <v>0</v>
      </c>
      <c r="T22" s="75">
        <f>'4.INVESTIMENTOS'!W19</f>
        <v>0</v>
      </c>
      <c r="U22" s="75">
        <f>'4.INVESTIMENTOS'!X19</f>
        <v>0</v>
      </c>
      <c r="V22" s="75">
        <f>'4.INVESTIMENTOS'!Y19</f>
        <v>0</v>
      </c>
      <c r="W22" s="75">
        <f>'4.INVESTIMENTOS'!Z19</f>
        <v>0</v>
      </c>
      <c r="X22" s="75">
        <f>'4.INVESTIMENTOS'!AA19</f>
        <v>0</v>
      </c>
      <c r="Y22" s="75">
        <f>'4.INVESTIMENTOS'!AB19</f>
        <v>0</v>
      </c>
      <c r="Z22" s="75">
        <f>'4.INVESTIMENTOS'!AC19</f>
        <v>0</v>
      </c>
      <c r="AA22" s="75">
        <f>'4.INVESTIMENTOS'!AD19</f>
        <v>7080.8926859999992</v>
      </c>
      <c r="AB22" s="75">
        <f>'4.INVESTIMENTOS'!AE19</f>
        <v>0</v>
      </c>
      <c r="AC22" s="75">
        <f>'4.INVESTIMENTOS'!AF19</f>
        <v>0</v>
      </c>
      <c r="AD22" s="75">
        <f>'4.INVESTIMENTOS'!AG19</f>
        <v>0</v>
      </c>
      <c r="AE22" s="75">
        <f>'4.INVESTIMENTOS'!AH19</f>
        <v>0</v>
      </c>
      <c r="AF22" s="75">
        <f>'4.INVESTIMENTOS'!AI19</f>
        <v>0</v>
      </c>
      <c r="AG22" s="75">
        <f>'4.INVESTIMENTOS'!AJ19</f>
        <v>0</v>
      </c>
      <c r="AH22" s="75">
        <f>'4.INVESTIMENTOS'!AK19</f>
        <v>0</v>
      </c>
      <c r="AI22" s="75">
        <f>'4.INVESTIMENTOS'!AL19</f>
        <v>0</v>
      </c>
      <c r="AJ22" s="75">
        <f>'4.INVESTIMENTOS'!AM19</f>
        <v>0</v>
      </c>
    </row>
    <row r="23" spans="1:36">
      <c r="A23" s="41">
        <v>6</v>
      </c>
      <c r="B23" s="230" t="s">
        <v>162</v>
      </c>
      <c r="C23" s="230"/>
      <c r="D23" s="230"/>
      <c r="E23" s="231">
        <f t="shared" si="5"/>
        <v>26686.400000000001</v>
      </c>
      <c r="F23" s="231"/>
      <c r="G23" s="75">
        <f>'4.INVESTIMENTOS'!J20</f>
        <v>16679</v>
      </c>
      <c r="H23" s="75">
        <f>'4.INVESTIMENTOS'!K20</f>
        <v>0</v>
      </c>
      <c r="I23" s="75">
        <f>'4.INVESTIMENTOS'!L20</f>
        <v>0</v>
      </c>
      <c r="J23" s="75">
        <f>'4.INVESTIMENTOS'!M20</f>
        <v>0</v>
      </c>
      <c r="K23" s="75">
        <f>'4.INVESTIMENTOS'!N20</f>
        <v>0</v>
      </c>
      <c r="L23" s="75">
        <f>'4.INVESTIMENTOS'!O20</f>
        <v>0</v>
      </c>
      <c r="M23" s="75">
        <f>'4.INVESTIMENTOS'!P20</f>
        <v>0</v>
      </c>
      <c r="N23" s="75">
        <f>'4.INVESTIMENTOS'!Q20</f>
        <v>0</v>
      </c>
      <c r="O23" s="75">
        <f>'4.INVESTIMENTOS'!R20</f>
        <v>0</v>
      </c>
      <c r="P23" s="75">
        <f>'4.INVESTIMENTOS'!S20</f>
        <v>0</v>
      </c>
      <c r="Q23" s="75">
        <f>'4.INVESTIMENTOS'!T20</f>
        <v>5003.7</v>
      </c>
      <c r="R23" s="75">
        <f>'4.INVESTIMENTOS'!U20</f>
        <v>0</v>
      </c>
      <c r="S23" s="75">
        <f>'4.INVESTIMENTOS'!V20</f>
        <v>0</v>
      </c>
      <c r="T23" s="75">
        <f>'4.INVESTIMENTOS'!W20</f>
        <v>0</v>
      </c>
      <c r="U23" s="75">
        <f>'4.INVESTIMENTOS'!X20</f>
        <v>0</v>
      </c>
      <c r="V23" s="75">
        <f>'4.INVESTIMENTOS'!Y20</f>
        <v>0</v>
      </c>
      <c r="W23" s="75">
        <f>'4.INVESTIMENTOS'!Z20</f>
        <v>0</v>
      </c>
      <c r="X23" s="75">
        <f>'4.INVESTIMENTOS'!AA20</f>
        <v>0</v>
      </c>
      <c r="Y23" s="75">
        <f>'4.INVESTIMENTOS'!AB20</f>
        <v>0</v>
      </c>
      <c r="Z23" s="75">
        <f>'4.INVESTIMENTOS'!AC20</f>
        <v>0</v>
      </c>
      <c r="AA23" s="75">
        <f>'4.INVESTIMENTOS'!AD20</f>
        <v>5003.7</v>
      </c>
      <c r="AB23" s="75">
        <f>'4.INVESTIMENTOS'!AE20</f>
        <v>0</v>
      </c>
      <c r="AC23" s="75">
        <f>'4.INVESTIMENTOS'!AF20</f>
        <v>0</v>
      </c>
      <c r="AD23" s="75">
        <f>'4.INVESTIMENTOS'!AG20</f>
        <v>0</v>
      </c>
      <c r="AE23" s="75">
        <f>'4.INVESTIMENTOS'!AH20</f>
        <v>0</v>
      </c>
      <c r="AF23" s="75">
        <f>'4.INVESTIMENTOS'!AI20</f>
        <v>0</v>
      </c>
      <c r="AG23" s="75">
        <f>'4.INVESTIMENTOS'!AJ20</f>
        <v>0</v>
      </c>
      <c r="AH23" s="75">
        <f>'4.INVESTIMENTOS'!AK20</f>
        <v>0</v>
      </c>
      <c r="AI23" s="75">
        <f>'4.INVESTIMENTOS'!AL20</f>
        <v>0</v>
      </c>
      <c r="AJ23" s="75">
        <f>'4.INVESTIMENTOS'!AM20</f>
        <v>0</v>
      </c>
    </row>
    <row r="24" spans="1:36" s="23" customFormat="1">
      <c r="B24" s="181" t="s">
        <v>0</v>
      </c>
      <c r="C24" s="181"/>
      <c r="D24" s="181"/>
      <c r="E24" s="231">
        <f t="shared" si="5"/>
        <v>48555665.900991991</v>
      </c>
      <c r="F24" s="231"/>
      <c r="G24" s="127">
        <f>SUM(G18:G23)</f>
        <v>4458016.3956199996</v>
      </c>
      <c r="H24" s="127">
        <f t="shared" ref="H24:AJ24" si="6">SUM(H18:H23)</f>
        <v>6369507.0319999997</v>
      </c>
      <c r="I24" s="127">
        <f t="shared" si="6"/>
        <v>5563896.1279999996</v>
      </c>
      <c r="J24" s="127">
        <f t="shared" si="6"/>
        <v>0</v>
      </c>
      <c r="K24" s="127">
        <f t="shared" si="6"/>
        <v>0</v>
      </c>
      <c r="L24" s="127">
        <f t="shared" si="6"/>
        <v>18060</v>
      </c>
      <c r="M24" s="127">
        <f t="shared" si="6"/>
        <v>0</v>
      </c>
      <c r="N24" s="127">
        <f t="shared" si="6"/>
        <v>0</v>
      </c>
      <c r="O24" s="127">
        <f t="shared" si="6"/>
        <v>0</v>
      </c>
      <c r="P24" s="127">
        <f t="shared" si="6"/>
        <v>0</v>
      </c>
      <c r="Q24" s="127">
        <f t="shared" si="6"/>
        <v>4112600.0126859997</v>
      </c>
      <c r="R24" s="127">
        <f t="shared" si="6"/>
        <v>6387567.0319999997</v>
      </c>
      <c r="S24" s="127">
        <f t="shared" si="6"/>
        <v>5563896.1279999996</v>
      </c>
      <c r="T24" s="127">
        <f t="shared" si="6"/>
        <v>0</v>
      </c>
      <c r="U24" s="127">
        <f t="shared" si="6"/>
        <v>0</v>
      </c>
      <c r="V24" s="127">
        <f t="shared" si="6"/>
        <v>0</v>
      </c>
      <c r="W24" s="127">
        <f t="shared" si="6"/>
        <v>0</v>
      </c>
      <c r="X24" s="127">
        <f t="shared" si="6"/>
        <v>0</v>
      </c>
      <c r="Y24" s="127">
        <f t="shared" si="6"/>
        <v>0</v>
      </c>
      <c r="Z24" s="127">
        <f t="shared" si="6"/>
        <v>0</v>
      </c>
      <c r="AA24" s="127">
        <f t="shared" si="6"/>
        <v>4112600.0126859997</v>
      </c>
      <c r="AB24" s="127">
        <f t="shared" si="6"/>
        <v>6387567.0319999997</v>
      </c>
      <c r="AC24" s="127">
        <f t="shared" si="6"/>
        <v>5563896.1279999996</v>
      </c>
      <c r="AD24" s="127">
        <f t="shared" si="6"/>
        <v>0</v>
      </c>
      <c r="AE24" s="127">
        <f t="shared" si="6"/>
        <v>0</v>
      </c>
      <c r="AF24" s="127">
        <f t="shared" si="6"/>
        <v>0</v>
      </c>
      <c r="AG24" s="127">
        <f t="shared" si="6"/>
        <v>0</v>
      </c>
      <c r="AH24" s="127">
        <f t="shared" si="6"/>
        <v>18060</v>
      </c>
      <c r="AI24" s="127">
        <f t="shared" si="6"/>
        <v>0</v>
      </c>
      <c r="AJ24" s="127">
        <f t="shared" si="6"/>
        <v>0</v>
      </c>
    </row>
    <row r="25" spans="1:36" customFormat="1" ht="14.4"/>
    <row r="26" spans="1:36" customFormat="1" ht="14.4">
      <c r="C26" s="185" t="s">
        <v>250</v>
      </c>
      <c r="D26" s="185"/>
      <c r="E26" s="185" t="s">
        <v>249</v>
      </c>
      <c r="F26" s="185"/>
      <c r="G26" s="125">
        <f t="shared" ref="G26:AJ26" si="7">G16</f>
        <v>1</v>
      </c>
      <c r="H26" s="125">
        <f t="shared" si="7"/>
        <v>2</v>
      </c>
      <c r="I26" s="125">
        <f t="shared" si="7"/>
        <v>3</v>
      </c>
      <c r="J26" s="125">
        <f t="shared" si="7"/>
        <v>4</v>
      </c>
      <c r="K26" s="125">
        <f t="shared" si="7"/>
        <v>5</v>
      </c>
      <c r="L26" s="125">
        <f t="shared" si="7"/>
        <v>6</v>
      </c>
      <c r="M26" s="125">
        <f t="shared" si="7"/>
        <v>7</v>
      </c>
      <c r="N26" s="125">
        <f t="shared" si="7"/>
        <v>8</v>
      </c>
      <c r="O26" s="125">
        <f t="shared" si="7"/>
        <v>9</v>
      </c>
      <c r="P26" s="125">
        <f t="shared" si="7"/>
        <v>10</v>
      </c>
      <c r="Q26" s="125">
        <f t="shared" si="7"/>
        <v>11</v>
      </c>
      <c r="R26" s="125">
        <f t="shared" si="7"/>
        <v>12</v>
      </c>
      <c r="S26" s="125">
        <f t="shared" si="7"/>
        <v>13</v>
      </c>
      <c r="T26" s="125">
        <f t="shared" si="7"/>
        <v>14</v>
      </c>
      <c r="U26" s="125">
        <f t="shared" si="7"/>
        <v>15</v>
      </c>
      <c r="V26" s="125">
        <f t="shared" si="7"/>
        <v>16</v>
      </c>
      <c r="W26" s="125">
        <f t="shared" si="7"/>
        <v>17</v>
      </c>
      <c r="X26" s="125">
        <f t="shared" si="7"/>
        <v>18</v>
      </c>
      <c r="Y26" s="125">
        <f t="shared" si="7"/>
        <v>19</v>
      </c>
      <c r="Z26" s="125">
        <f t="shared" si="7"/>
        <v>20</v>
      </c>
      <c r="AA26" s="125">
        <f t="shared" si="7"/>
        <v>21</v>
      </c>
      <c r="AB26" s="125">
        <f t="shared" si="7"/>
        <v>22</v>
      </c>
      <c r="AC26" s="125">
        <f t="shared" si="7"/>
        <v>23</v>
      </c>
      <c r="AD26" s="125">
        <f t="shared" si="7"/>
        <v>24</v>
      </c>
      <c r="AE26" s="125">
        <f t="shared" si="7"/>
        <v>25</v>
      </c>
      <c r="AF26" s="125">
        <f t="shared" si="7"/>
        <v>26</v>
      </c>
      <c r="AG26" s="125">
        <f t="shared" si="7"/>
        <v>27</v>
      </c>
      <c r="AH26" s="125">
        <f t="shared" si="7"/>
        <v>28</v>
      </c>
      <c r="AI26" s="125">
        <f t="shared" si="7"/>
        <v>29</v>
      </c>
      <c r="AJ26" s="125">
        <f t="shared" si="7"/>
        <v>30</v>
      </c>
    </row>
    <row r="27" spans="1:36" customFormat="1" ht="14.4">
      <c r="C27" s="185"/>
      <c r="D27" s="185"/>
      <c r="E27" s="185"/>
      <c r="F27" s="185"/>
      <c r="G27" s="126">
        <f t="shared" ref="G27:AJ27" si="8">G17</f>
        <v>2023</v>
      </c>
      <c r="H27" s="126">
        <f t="shared" si="8"/>
        <v>2024</v>
      </c>
      <c r="I27" s="126">
        <f t="shared" si="8"/>
        <v>2025</v>
      </c>
      <c r="J27" s="126">
        <f t="shared" si="8"/>
        <v>2026</v>
      </c>
      <c r="K27" s="126">
        <f t="shared" si="8"/>
        <v>2027</v>
      </c>
      <c r="L27" s="126">
        <f t="shared" si="8"/>
        <v>2028</v>
      </c>
      <c r="M27" s="126">
        <f t="shared" si="8"/>
        <v>2029</v>
      </c>
      <c r="N27" s="126">
        <f t="shared" si="8"/>
        <v>2030</v>
      </c>
      <c r="O27" s="126">
        <f t="shared" si="8"/>
        <v>2031</v>
      </c>
      <c r="P27" s="126">
        <f t="shared" si="8"/>
        <v>2032</v>
      </c>
      <c r="Q27" s="126">
        <f t="shared" si="8"/>
        <v>2033</v>
      </c>
      <c r="R27" s="126">
        <f t="shared" si="8"/>
        <v>2034</v>
      </c>
      <c r="S27" s="126">
        <f t="shared" si="8"/>
        <v>2035</v>
      </c>
      <c r="T27" s="126">
        <f t="shared" si="8"/>
        <v>2036</v>
      </c>
      <c r="U27" s="126">
        <f t="shared" si="8"/>
        <v>2037</v>
      </c>
      <c r="V27" s="126">
        <f t="shared" si="8"/>
        <v>2038</v>
      </c>
      <c r="W27" s="126">
        <f t="shared" si="8"/>
        <v>2039</v>
      </c>
      <c r="X27" s="126">
        <f t="shared" si="8"/>
        <v>2040</v>
      </c>
      <c r="Y27" s="126">
        <f t="shared" si="8"/>
        <v>2041</v>
      </c>
      <c r="Z27" s="126">
        <f t="shared" si="8"/>
        <v>2042</v>
      </c>
      <c r="AA27" s="126">
        <f t="shared" si="8"/>
        <v>2043</v>
      </c>
      <c r="AB27" s="126">
        <f t="shared" si="8"/>
        <v>2044</v>
      </c>
      <c r="AC27" s="126">
        <f t="shared" si="8"/>
        <v>2045</v>
      </c>
      <c r="AD27" s="126">
        <f t="shared" si="8"/>
        <v>2046</v>
      </c>
      <c r="AE27" s="126">
        <f t="shared" si="8"/>
        <v>2047</v>
      </c>
      <c r="AF27" s="126">
        <f t="shared" si="8"/>
        <v>2048</v>
      </c>
      <c r="AG27" s="126">
        <f t="shared" si="8"/>
        <v>2049</v>
      </c>
      <c r="AH27" s="126">
        <f t="shared" si="8"/>
        <v>2050</v>
      </c>
      <c r="AI27" s="126">
        <f t="shared" si="8"/>
        <v>2051</v>
      </c>
      <c r="AJ27" s="126">
        <f t="shared" si="8"/>
        <v>2052</v>
      </c>
    </row>
    <row r="28" spans="1:36">
      <c r="B28" s="18">
        <v>30</v>
      </c>
      <c r="C28" s="137">
        <f>G$16</f>
        <v>1</v>
      </c>
      <c r="D28" s="138">
        <f>G$17</f>
        <v>2023</v>
      </c>
      <c r="E28" s="232">
        <f t="shared" ref="E28:E31" si="9">SUM(G28:AJ28)</f>
        <v>0</v>
      </c>
      <c r="F28" s="233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</row>
    <row r="29" spans="1:36">
      <c r="B29" s="18">
        <v>29</v>
      </c>
      <c r="C29" s="137">
        <f>H$16</f>
        <v>2</v>
      </c>
      <c r="D29" s="138">
        <f>H$17</f>
        <v>2024</v>
      </c>
      <c r="E29" s="232">
        <f t="shared" si="9"/>
        <v>4458016.3956199996</v>
      </c>
      <c r="F29" s="233"/>
      <c r="G29" s="42"/>
      <c r="H29" s="75">
        <f>G24/10</f>
        <v>445801.63956199994</v>
      </c>
      <c r="I29" s="75">
        <f t="shared" ref="I29:Q29" si="10">H29</f>
        <v>445801.63956199994</v>
      </c>
      <c r="J29" s="75">
        <f t="shared" si="10"/>
        <v>445801.63956199994</v>
      </c>
      <c r="K29" s="75">
        <f t="shared" si="10"/>
        <v>445801.63956199994</v>
      </c>
      <c r="L29" s="75">
        <f t="shared" si="10"/>
        <v>445801.63956199994</v>
      </c>
      <c r="M29" s="75">
        <f t="shared" si="10"/>
        <v>445801.63956199994</v>
      </c>
      <c r="N29" s="75">
        <f t="shared" si="10"/>
        <v>445801.63956199994</v>
      </c>
      <c r="O29" s="75">
        <f t="shared" si="10"/>
        <v>445801.63956199994</v>
      </c>
      <c r="P29" s="75">
        <f t="shared" si="10"/>
        <v>445801.63956199994</v>
      </c>
      <c r="Q29" s="75">
        <f t="shared" si="10"/>
        <v>445801.63956199994</v>
      </c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</row>
    <row r="30" spans="1:36">
      <c r="B30" s="18">
        <v>28</v>
      </c>
      <c r="C30" s="137">
        <f>I$16</f>
        <v>3</v>
      </c>
      <c r="D30" s="138">
        <f>I$17</f>
        <v>2025</v>
      </c>
      <c r="E30" s="232">
        <f t="shared" si="9"/>
        <v>6369507.0320000006</v>
      </c>
      <c r="F30" s="233"/>
      <c r="G30" s="42"/>
      <c r="H30" s="42"/>
      <c r="I30" s="75">
        <f>$H$24/10</f>
        <v>636950.70319999999</v>
      </c>
      <c r="J30" s="75">
        <f t="shared" ref="J30:R30" si="11">I30</f>
        <v>636950.70319999999</v>
      </c>
      <c r="K30" s="75">
        <f t="shared" si="11"/>
        <v>636950.70319999999</v>
      </c>
      <c r="L30" s="75">
        <f t="shared" si="11"/>
        <v>636950.70319999999</v>
      </c>
      <c r="M30" s="75">
        <f t="shared" si="11"/>
        <v>636950.70319999999</v>
      </c>
      <c r="N30" s="75">
        <f t="shared" si="11"/>
        <v>636950.70319999999</v>
      </c>
      <c r="O30" s="75">
        <f t="shared" si="11"/>
        <v>636950.70319999999</v>
      </c>
      <c r="P30" s="75">
        <f t="shared" si="11"/>
        <v>636950.70319999999</v>
      </c>
      <c r="Q30" s="75">
        <f t="shared" si="11"/>
        <v>636950.70319999999</v>
      </c>
      <c r="R30" s="75">
        <f t="shared" si="11"/>
        <v>636950.70319999999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</row>
    <row r="31" spans="1:36">
      <c r="B31" s="18">
        <v>27</v>
      </c>
      <c r="C31" s="137">
        <f>J$16</f>
        <v>4</v>
      </c>
      <c r="D31" s="138">
        <f>J$17</f>
        <v>2026</v>
      </c>
      <c r="E31" s="232">
        <f t="shared" si="9"/>
        <v>5563896.1280000014</v>
      </c>
      <c r="F31" s="233"/>
      <c r="G31" s="42"/>
      <c r="H31" s="42"/>
      <c r="I31" s="42"/>
      <c r="J31" s="75">
        <f>I24/10</f>
        <v>556389.6128</v>
      </c>
      <c r="K31" s="75">
        <f t="shared" ref="K31:S31" si="12">J31</f>
        <v>556389.6128</v>
      </c>
      <c r="L31" s="75">
        <f t="shared" si="12"/>
        <v>556389.6128</v>
      </c>
      <c r="M31" s="75">
        <f t="shared" si="12"/>
        <v>556389.6128</v>
      </c>
      <c r="N31" s="75">
        <f t="shared" si="12"/>
        <v>556389.6128</v>
      </c>
      <c r="O31" s="75">
        <f t="shared" si="12"/>
        <v>556389.6128</v>
      </c>
      <c r="P31" s="75">
        <f t="shared" si="12"/>
        <v>556389.6128</v>
      </c>
      <c r="Q31" s="75">
        <f t="shared" si="12"/>
        <v>556389.6128</v>
      </c>
      <c r="R31" s="75">
        <f t="shared" si="12"/>
        <v>556389.6128</v>
      </c>
      <c r="S31" s="75">
        <f t="shared" si="12"/>
        <v>556389.6128</v>
      </c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</row>
    <row r="32" spans="1:36">
      <c r="B32" s="18">
        <v>26</v>
      </c>
      <c r="C32" s="137">
        <f>K$16</f>
        <v>5</v>
      </c>
      <c r="D32" s="138">
        <f>K$17</f>
        <v>2027</v>
      </c>
      <c r="E32" s="232">
        <f t="shared" ref="E32:E57" si="13">SUM(G32:AJ32)</f>
        <v>0</v>
      </c>
      <c r="F32" s="233"/>
      <c r="G32" s="42"/>
      <c r="H32" s="42"/>
      <c r="I32" s="42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</row>
    <row r="33" spans="2:37">
      <c r="B33" s="18">
        <v>5</v>
      </c>
      <c r="C33" s="137">
        <f>L$16</f>
        <v>6</v>
      </c>
      <c r="D33" s="138">
        <f>L$17</f>
        <v>2028</v>
      </c>
      <c r="E33" s="232">
        <f t="shared" si="13"/>
        <v>0</v>
      </c>
      <c r="F33" s="233"/>
      <c r="G33" s="42"/>
      <c r="H33" s="42"/>
      <c r="I33" s="42"/>
      <c r="J33" s="42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</row>
    <row r="34" spans="2:37">
      <c r="B34" s="18">
        <v>24</v>
      </c>
      <c r="C34" s="137">
        <f>M$16</f>
        <v>7</v>
      </c>
      <c r="D34" s="138">
        <f>M$17</f>
        <v>2029</v>
      </c>
      <c r="E34" s="232">
        <f t="shared" si="13"/>
        <v>18060</v>
      </c>
      <c r="F34" s="233"/>
      <c r="G34" s="42"/>
      <c r="H34" s="42"/>
      <c r="I34" s="42"/>
      <c r="J34" s="42"/>
      <c r="K34" s="42"/>
      <c r="L34" s="42"/>
      <c r="M34" s="75">
        <f>L24/B33</f>
        <v>3612</v>
      </c>
      <c r="N34" s="75">
        <f>M34</f>
        <v>3612</v>
      </c>
      <c r="O34" s="75">
        <f>N34</f>
        <v>3612</v>
      </c>
      <c r="P34" s="75">
        <f>O34</f>
        <v>3612</v>
      </c>
      <c r="Q34" s="75">
        <f>P34</f>
        <v>3612</v>
      </c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</row>
    <row r="35" spans="2:37">
      <c r="B35" s="18">
        <v>23</v>
      </c>
      <c r="C35" s="137">
        <f>N$16</f>
        <v>8</v>
      </c>
      <c r="D35" s="138">
        <f>N$17</f>
        <v>2030</v>
      </c>
      <c r="E35" s="232">
        <f t="shared" si="13"/>
        <v>0</v>
      </c>
      <c r="F35" s="233"/>
      <c r="G35" s="42"/>
      <c r="H35" s="42"/>
      <c r="I35" s="42"/>
      <c r="J35" s="42"/>
      <c r="K35" s="42"/>
      <c r="L35" s="42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</row>
    <row r="36" spans="2:37">
      <c r="B36" s="18">
        <v>22</v>
      </c>
      <c r="C36" s="137">
        <f>O$16</f>
        <v>9</v>
      </c>
      <c r="D36" s="138">
        <f>O$17</f>
        <v>2031</v>
      </c>
      <c r="E36" s="232">
        <f t="shared" si="13"/>
        <v>0</v>
      </c>
      <c r="F36" s="233"/>
      <c r="G36" s="42"/>
      <c r="H36" s="42"/>
      <c r="I36" s="42"/>
      <c r="J36" s="42"/>
      <c r="K36" s="42"/>
      <c r="L36" s="42"/>
      <c r="M36" s="42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</row>
    <row r="37" spans="2:37">
      <c r="B37" s="18">
        <v>21</v>
      </c>
      <c r="C37" s="137">
        <f>P$16</f>
        <v>10</v>
      </c>
      <c r="D37" s="138">
        <f>P$17</f>
        <v>2032</v>
      </c>
      <c r="E37" s="232">
        <f t="shared" si="13"/>
        <v>0</v>
      </c>
      <c r="F37" s="233"/>
      <c r="G37" s="42"/>
      <c r="H37" s="42"/>
      <c r="I37" s="42"/>
      <c r="J37" s="42"/>
      <c r="K37" s="42"/>
      <c r="L37" s="42"/>
      <c r="M37" s="42"/>
      <c r="N37" s="42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</row>
    <row r="38" spans="2:37">
      <c r="B38" s="18">
        <v>20</v>
      </c>
      <c r="C38" s="137">
        <f>Q$16</f>
        <v>11</v>
      </c>
      <c r="D38" s="138">
        <f>Q$17</f>
        <v>2033</v>
      </c>
      <c r="E38" s="232">
        <f t="shared" si="13"/>
        <v>0</v>
      </c>
      <c r="F38" s="233"/>
      <c r="G38" s="42"/>
      <c r="H38" s="42"/>
      <c r="I38" s="42"/>
      <c r="J38" s="42"/>
      <c r="K38" s="42"/>
      <c r="L38" s="42"/>
      <c r="M38" s="42"/>
      <c r="N38" s="42"/>
      <c r="O38" s="42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</row>
    <row r="39" spans="2:37">
      <c r="B39" s="18">
        <v>19</v>
      </c>
      <c r="C39" s="137">
        <f>R$16</f>
        <v>12</v>
      </c>
      <c r="D39" s="138">
        <f>R$17</f>
        <v>2034</v>
      </c>
      <c r="E39" s="232">
        <f t="shared" si="13"/>
        <v>4112600.0126860007</v>
      </c>
      <c r="F39" s="233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75">
        <f>Q24/10</f>
        <v>411260.0012686</v>
      </c>
      <c r="S39" s="75">
        <f t="shared" ref="S39:AA39" si="14">R39</f>
        <v>411260.0012686</v>
      </c>
      <c r="T39" s="75">
        <f t="shared" si="14"/>
        <v>411260.0012686</v>
      </c>
      <c r="U39" s="75">
        <f t="shared" si="14"/>
        <v>411260.0012686</v>
      </c>
      <c r="V39" s="75">
        <f t="shared" si="14"/>
        <v>411260.0012686</v>
      </c>
      <c r="W39" s="75">
        <f t="shared" si="14"/>
        <v>411260.0012686</v>
      </c>
      <c r="X39" s="75">
        <f t="shared" si="14"/>
        <v>411260.0012686</v>
      </c>
      <c r="Y39" s="75">
        <f t="shared" si="14"/>
        <v>411260.0012686</v>
      </c>
      <c r="Z39" s="75">
        <f t="shared" si="14"/>
        <v>411260.0012686</v>
      </c>
      <c r="AA39" s="75">
        <f t="shared" si="14"/>
        <v>411260.0012686</v>
      </c>
      <c r="AB39" s="75"/>
      <c r="AC39" s="75"/>
      <c r="AD39" s="75"/>
      <c r="AE39" s="75"/>
      <c r="AF39" s="75"/>
      <c r="AG39" s="75"/>
      <c r="AH39" s="75"/>
      <c r="AI39" s="75"/>
      <c r="AJ39" s="75"/>
      <c r="AK39" s="166"/>
    </row>
    <row r="40" spans="2:37">
      <c r="B40" s="18">
        <v>18</v>
      </c>
      <c r="C40" s="137">
        <f>S$16</f>
        <v>13</v>
      </c>
      <c r="D40" s="138">
        <f>S$17</f>
        <v>2035</v>
      </c>
      <c r="E40" s="232">
        <f t="shared" si="13"/>
        <v>6387567.0320000006</v>
      </c>
      <c r="F40" s="233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75">
        <f>R24/10</f>
        <v>638756.70319999999</v>
      </c>
      <c r="T40" s="75">
        <f t="shared" ref="T40:AB40" si="15">S40</f>
        <v>638756.70319999999</v>
      </c>
      <c r="U40" s="75">
        <f t="shared" si="15"/>
        <v>638756.70319999999</v>
      </c>
      <c r="V40" s="75">
        <f t="shared" si="15"/>
        <v>638756.70319999999</v>
      </c>
      <c r="W40" s="75">
        <f t="shared" si="15"/>
        <v>638756.70319999999</v>
      </c>
      <c r="X40" s="75">
        <f t="shared" si="15"/>
        <v>638756.70319999999</v>
      </c>
      <c r="Y40" s="75">
        <f t="shared" si="15"/>
        <v>638756.70319999999</v>
      </c>
      <c r="Z40" s="75">
        <f t="shared" si="15"/>
        <v>638756.70319999999</v>
      </c>
      <c r="AA40" s="75">
        <f t="shared" si="15"/>
        <v>638756.70319999999</v>
      </c>
      <c r="AB40" s="75">
        <f t="shared" si="15"/>
        <v>638756.70319999999</v>
      </c>
      <c r="AC40" s="75"/>
      <c r="AD40" s="75"/>
      <c r="AE40" s="75"/>
      <c r="AF40" s="75"/>
      <c r="AG40" s="75"/>
      <c r="AH40" s="75"/>
      <c r="AI40" s="75"/>
      <c r="AJ40" s="75"/>
    </row>
    <row r="41" spans="2:37">
      <c r="B41" s="18">
        <v>17</v>
      </c>
      <c r="C41" s="137">
        <f>T$16</f>
        <v>14</v>
      </c>
      <c r="D41" s="138">
        <f>T$17</f>
        <v>2036</v>
      </c>
      <c r="E41" s="232">
        <f t="shared" si="13"/>
        <v>5563896.1280000014</v>
      </c>
      <c r="F41" s="233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75">
        <f>S24/10</f>
        <v>556389.6128</v>
      </c>
      <c r="U41" s="75">
        <f t="shared" ref="U41:AC41" si="16">T41</f>
        <v>556389.6128</v>
      </c>
      <c r="V41" s="75">
        <f t="shared" si="16"/>
        <v>556389.6128</v>
      </c>
      <c r="W41" s="75">
        <f t="shared" si="16"/>
        <v>556389.6128</v>
      </c>
      <c r="X41" s="75">
        <f t="shared" si="16"/>
        <v>556389.6128</v>
      </c>
      <c r="Y41" s="75">
        <f t="shared" si="16"/>
        <v>556389.6128</v>
      </c>
      <c r="Z41" s="75">
        <f t="shared" si="16"/>
        <v>556389.6128</v>
      </c>
      <c r="AA41" s="75">
        <f t="shared" si="16"/>
        <v>556389.6128</v>
      </c>
      <c r="AB41" s="75">
        <f t="shared" si="16"/>
        <v>556389.6128</v>
      </c>
      <c r="AC41" s="75">
        <f t="shared" si="16"/>
        <v>556389.6128</v>
      </c>
      <c r="AD41" s="75"/>
      <c r="AE41" s="75"/>
      <c r="AF41" s="75"/>
      <c r="AG41" s="75"/>
      <c r="AH41" s="75"/>
      <c r="AI41" s="75"/>
      <c r="AJ41" s="75"/>
    </row>
    <row r="42" spans="2:37">
      <c r="B42" s="18">
        <v>16</v>
      </c>
      <c r="C42" s="137">
        <f>U$16</f>
        <v>15</v>
      </c>
      <c r="D42" s="138">
        <f>U$17</f>
        <v>2037</v>
      </c>
      <c r="E42" s="232">
        <f t="shared" si="13"/>
        <v>0</v>
      </c>
      <c r="F42" s="233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 t="s">
        <v>264</v>
      </c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</row>
    <row r="43" spans="2:37">
      <c r="B43" s="18">
        <v>15</v>
      </c>
      <c r="C43" s="137">
        <f>V$16</f>
        <v>16</v>
      </c>
      <c r="D43" s="138">
        <f>V$17</f>
        <v>2038</v>
      </c>
      <c r="E43" s="232">
        <f t="shared" si="13"/>
        <v>0</v>
      </c>
      <c r="F43" s="233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</row>
    <row r="44" spans="2:37">
      <c r="B44" s="18">
        <v>14</v>
      </c>
      <c r="C44" s="137">
        <f>W$16</f>
        <v>17</v>
      </c>
      <c r="D44" s="138">
        <f>W$17</f>
        <v>2039</v>
      </c>
      <c r="E44" s="232">
        <f t="shared" si="13"/>
        <v>0</v>
      </c>
      <c r="F44" s="233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</row>
    <row r="45" spans="2:37">
      <c r="B45" s="18">
        <v>13</v>
      </c>
      <c r="C45" s="137">
        <f>X$16</f>
        <v>18</v>
      </c>
      <c r="D45" s="138">
        <f>X$17</f>
        <v>2040</v>
      </c>
      <c r="E45" s="232">
        <f t="shared" si="13"/>
        <v>0</v>
      </c>
      <c r="F45" s="233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</row>
    <row r="46" spans="2:37">
      <c r="B46" s="18">
        <v>12</v>
      </c>
      <c r="C46" s="137">
        <f>Y$16</f>
        <v>19</v>
      </c>
      <c r="D46" s="138">
        <f>Y$17</f>
        <v>2041</v>
      </c>
      <c r="E46" s="232">
        <f t="shared" si="13"/>
        <v>0</v>
      </c>
      <c r="F46" s="233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</row>
    <row r="47" spans="2:37">
      <c r="B47" s="18">
        <v>11</v>
      </c>
      <c r="C47" s="137">
        <f>Z$16</f>
        <v>20</v>
      </c>
      <c r="D47" s="138">
        <f>Z$17</f>
        <v>2042</v>
      </c>
      <c r="E47" s="232">
        <f t="shared" si="13"/>
        <v>0</v>
      </c>
      <c r="F47" s="233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48" spans="2:37">
      <c r="B48" s="18">
        <v>10</v>
      </c>
      <c r="C48" s="137">
        <f>AA$16</f>
        <v>21</v>
      </c>
      <c r="D48" s="138">
        <f>AA$17</f>
        <v>2043</v>
      </c>
      <c r="E48" s="232">
        <f t="shared" si="13"/>
        <v>0</v>
      </c>
      <c r="F48" s="233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</row>
    <row r="49" spans="2:37">
      <c r="B49" s="18">
        <v>9</v>
      </c>
      <c r="C49" s="137">
        <f>AB$16</f>
        <v>22</v>
      </c>
      <c r="D49" s="138">
        <f>AB$17</f>
        <v>2044</v>
      </c>
      <c r="E49" s="232">
        <f t="shared" si="13"/>
        <v>4112600.0126859983</v>
      </c>
      <c r="F49" s="233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75">
        <f>AA24/B49</f>
        <v>456955.55696511106</v>
      </c>
      <c r="AC49" s="75">
        <f t="shared" ref="AC49" si="17">AB49</f>
        <v>456955.55696511106</v>
      </c>
      <c r="AD49" s="75">
        <f t="shared" ref="AD49" si="18">AC49</f>
        <v>456955.55696511106</v>
      </c>
      <c r="AE49" s="75">
        <f t="shared" ref="AE49" si="19">AD49</f>
        <v>456955.55696511106</v>
      </c>
      <c r="AF49" s="75">
        <f t="shared" ref="AF49" si="20">AE49</f>
        <v>456955.55696511106</v>
      </c>
      <c r="AG49" s="75">
        <f t="shared" ref="AG49" si="21">AF49</f>
        <v>456955.55696511106</v>
      </c>
      <c r="AH49" s="75">
        <f t="shared" ref="AH49" si="22">AG49</f>
        <v>456955.55696511106</v>
      </c>
      <c r="AI49" s="75">
        <f t="shared" ref="AI49" si="23">AH49</f>
        <v>456955.55696511106</v>
      </c>
      <c r="AJ49" s="75">
        <f t="shared" ref="AJ49" si="24">AI49</f>
        <v>456955.55696511106</v>
      </c>
    </row>
    <row r="50" spans="2:37">
      <c r="B50" s="18">
        <v>8</v>
      </c>
      <c r="C50" s="137">
        <f>AC$16</f>
        <v>23</v>
      </c>
      <c r="D50" s="138">
        <f>AC$17</f>
        <v>2045</v>
      </c>
      <c r="E50" s="232">
        <f t="shared" si="13"/>
        <v>6387567.0319999987</v>
      </c>
      <c r="F50" s="233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75">
        <f>AB24/B50</f>
        <v>798445.87899999996</v>
      </c>
      <c r="AD50" s="75">
        <f t="shared" ref="AD50" si="25">AC50</f>
        <v>798445.87899999996</v>
      </c>
      <c r="AE50" s="75">
        <f t="shared" ref="AE50" si="26">AD50</f>
        <v>798445.87899999996</v>
      </c>
      <c r="AF50" s="75">
        <f t="shared" ref="AF50" si="27">AE50</f>
        <v>798445.87899999996</v>
      </c>
      <c r="AG50" s="75">
        <f t="shared" ref="AG50" si="28">AF50</f>
        <v>798445.87899999996</v>
      </c>
      <c r="AH50" s="75">
        <f t="shared" ref="AH50" si="29">AG50</f>
        <v>798445.87899999996</v>
      </c>
      <c r="AI50" s="75">
        <f t="shared" ref="AI50" si="30">AH50</f>
        <v>798445.87899999996</v>
      </c>
      <c r="AJ50" s="75">
        <f t="shared" ref="AJ50" si="31">AI50</f>
        <v>798445.87899999996</v>
      </c>
    </row>
    <row r="51" spans="2:37">
      <c r="B51" s="18">
        <v>7</v>
      </c>
      <c r="C51" s="137">
        <f>AD$16</f>
        <v>24</v>
      </c>
      <c r="D51" s="138">
        <f>AD$17</f>
        <v>2046</v>
      </c>
      <c r="E51" s="232">
        <f t="shared" si="13"/>
        <v>5563896.1279999986</v>
      </c>
      <c r="F51" s="233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75">
        <f>AC24/B51</f>
        <v>794842.30399999989</v>
      </c>
      <c r="AE51" s="75">
        <f t="shared" ref="AE51" si="32">AD51</f>
        <v>794842.30399999989</v>
      </c>
      <c r="AF51" s="75">
        <f t="shared" ref="AF51" si="33">AE51</f>
        <v>794842.30399999989</v>
      </c>
      <c r="AG51" s="75">
        <f t="shared" ref="AG51" si="34">AF51</f>
        <v>794842.30399999989</v>
      </c>
      <c r="AH51" s="75">
        <f t="shared" ref="AH51" si="35">AG51</f>
        <v>794842.30399999989</v>
      </c>
      <c r="AI51" s="75">
        <f t="shared" ref="AI51" si="36">AH51</f>
        <v>794842.30399999989</v>
      </c>
      <c r="AJ51" s="75">
        <f t="shared" ref="AJ51" si="37">AI51</f>
        <v>794842.30399999989</v>
      </c>
    </row>
    <row r="52" spans="2:37">
      <c r="B52" s="18">
        <v>6</v>
      </c>
      <c r="C52" s="137">
        <f>AE$16</f>
        <v>25</v>
      </c>
      <c r="D52" s="138">
        <f>AE$17</f>
        <v>2047</v>
      </c>
      <c r="E52" s="232">
        <f t="shared" si="13"/>
        <v>0</v>
      </c>
      <c r="F52" s="233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75"/>
      <c r="AE52" s="75"/>
      <c r="AF52" s="75"/>
      <c r="AG52" s="75"/>
      <c r="AH52" s="75"/>
      <c r="AI52" s="75"/>
      <c r="AJ52" s="75"/>
    </row>
    <row r="53" spans="2:37">
      <c r="B53" s="18">
        <v>5</v>
      </c>
      <c r="C53" s="137">
        <f>AF$16</f>
        <v>26</v>
      </c>
      <c r="D53" s="138">
        <f>AF$17</f>
        <v>2048</v>
      </c>
      <c r="E53" s="232">
        <f t="shared" si="13"/>
        <v>0</v>
      </c>
      <c r="F53" s="233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75"/>
      <c r="AF53" s="75"/>
      <c r="AG53" s="75"/>
      <c r="AH53" s="75"/>
      <c r="AI53" s="75"/>
      <c r="AJ53" s="75"/>
    </row>
    <row r="54" spans="2:37">
      <c r="B54" s="18">
        <v>4</v>
      </c>
      <c r="C54" s="137">
        <f>AG$16</f>
        <v>27</v>
      </c>
      <c r="D54" s="138">
        <f>AG$17</f>
        <v>2049</v>
      </c>
      <c r="E54" s="232">
        <f t="shared" si="13"/>
        <v>0</v>
      </c>
      <c r="F54" s="233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75"/>
      <c r="AG54" s="75"/>
      <c r="AH54" s="75"/>
      <c r="AI54" s="75"/>
      <c r="AJ54" s="75"/>
    </row>
    <row r="55" spans="2:37">
      <c r="B55" s="18">
        <v>3</v>
      </c>
      <c r="C55" s="137">
        <f>AH$16</f>
        <v>28</v>
      </c>
      <c r="D55" s="138">
        <f>AH$17</f>
        <v>2050</v>
      </c>
      <c r="E55" s="232">
        <f t="shared" si="13"/>
        <v>0</v>
      </c>
      <c r="F55" s="233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75"/>
      <c r="AH55" s="75"/>
      <c r="AI55" s="75"/>
      <c r="AJ55" s="75"/>
    </row>
    <row r="56" spans="2:37">
      <c r="B56" s="18">
        <v>2</v>
      </c>
      <c r="C56" s="137">
        <f>AI$16</f>
        <v>29</v>
      </c>
      <c r="D56" s="138">
        <f>AI$17</f>
        <v>2051</v>
      </c>
      <c r="E56" s="232">
        <f>SUM(G56:AJ56)</f>
        <v>18060</v>
      </c>
      <c r="F56" s="233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I56" s="75">
        <f>AH24/B56</f>
        <v>9030</v>
      </c>
      <c r="AJ56" s="75">
        <f>AI56</f>
        <v>9030</v>
      </c>
    </row>
    <row r="57" spans="2:37">
      <c r="B57" s="18">
        <v>1</v>
      </c>
      <c r="C57" s="137">
        <f>AJ$16</f>
        <v>30</v>
      </c>
      <c r="D57" s="138">
        <f>AJ$17</f>
        <v>2052</v>
      </c>
      <c r="E57" s="232">
        <f t="shared" si="13"/>
        <v>0</v>
      </c>
      <c r="F57" s="233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</row>
    <row r="58" spans="2:37">
      <c r="C58" s="181" t="s">
        <v>0</v>
      </c>
      <c r="D58" s="181"/>
      <c r="E58" s="234">
        <f>SUM(E28:F57)</f>
        <v>48555665.900991999</v>
      </c>
      <c r="F58" s="181"/>
      <c r="G58" s="127">
        <f>SUM(G28:G57)</f>
        <v>0</v>
      </c>
      <c r="H58" s="127">
        <f t="shared" ref="H58:AH58" si="38">SUM(H29:H57)</f>
        <v>445801.63956199994</v>
      </c>
      <c r="I58" s="127">
        <f t="shared" si="38"/>
        <v>1082752.3427619999</v>
      </c>
      <c r="J58" s="127">
        <f t="shared" si="38"/>
        <v>1639141.9555619999</v>
      </c>
      <c r="K58" s="127">
        <f t="shared" si="38"/>
        <v>1639141.9555619999</v>
      </c>
      <c r="L58" s="127">
        <f t="shared" si="38"/>
        <v>1639141.9555619999</v>
      </c>
      <c r="M58" s="127">
        <f t="shared" si="38"/>
        <v>1642753.9555619999</v>
      </c>
      <c r="N58" s="127">
        <f t="shared" si="38"/>
        <v>1642753.9555619999</v>
      </c>
      <c r="O58" s="127">
        <f t="shared" si="38"/>
        <v>1642753.9555619999</v>
      </c>
      <c r="P58" s="127">
        <f t="shared" si="38"/>
        <v>1642753.9555619999</v>
      </c>
      <c r="Q58" s="127">
        <f t="shared" si="38"/>
        <v>1642753.9555619999</v>
      </c>
      <c r="R58" s="127">
        <f t="shared" si="38"/>
        <v>1604600.3172686002</v>
      </c>
      <c r="S58" s="127">
        <f t="shared" si="38"/>
        <v>1606406.3172686</v>
      </c>
      <c r="T58" s="127">
        <f t="shared" si="38"/>
        <v>1606406.3172686</v>
      </c>
      <c r="U58" s="127">
        <f t="shared" si="38"/>
        <v>1606406.3172686</v>
      </c>
      <c r="V58" s="127">
        <f t="shared" si="38"/>
        <v>1606406.3172686</v>
      </c>
      <c r="W58" s="127">
        <f t="shared" si="38"/>
        <v>1606406.3172686</v>
      </c>
      <c r="X58" s="127">
        <f t="shared" si="38"/>
        <v>1606406.3172686</v>
      </c>
      <c r="Y58" s="127">
        <f t="shared" si="38"/>
        <v>1606406.3172686</v>
      </c>
      <c r="Z58" s="127">
        <f t="shared" si="38"/>
        <v>1606406.3172686</v>
      </c>
      <c r="AA58" s="127">
        <f t="shared" si="38"/>
        <v>1606406.3172686</v>
      </c>
      <c r="AB58" s="127">
        <f t="shared" si="38"/>
        <v>1652101.8729651112</v>
      </c>
      <c r="AC58" s="127">
        <f t="shared" si="38"/>
        <v>1811791.048765111</v>
      </c>
      <c r="AD58" s="127">
        <f t="shared" si="38"/>
        <v>2050243.739965111</v>
      </c>
      <c r="AE58" s="127">
        <f t="shared" si="38"/>
        <v>2050243.739965111</v>
      </c>
      <c r="AF58" s="127">
        <f t="shared" si="38"/>
        <v>2050243.739965111</v>
      </c>
      <c r="AG58" s="127">
        <f t="shared" si="38"/>
        <v>2050243.739965111</v>
      </c>
      <c r="AH58" s="127">
        <f t="shared" si="38"/>
        <v>2050243.739965111</v>
      </c>
      <c r="AI58" s="127">
        <f>SUM(AI29:AI56)</f>
        <v>2059273.739965111</v>
      </c>
      <c r="AJ58" s="127">
        <f>SUM(AJ29:AJ56)</f>
        <v>2059273.739965111</v>
      </c>
      <c r="AK58" s="166">
        <f>SUM(G58:AJ58)</f>
        <v>48555665.900991991</v>
      </c>
    </row>
  </sheetData>
  <mergeCells count="56">
    <mergeCell ref="C58:D58"/>
    <mergeCell ref="E58:F58"/>
    <mergeCell ref="E52:F52"/>
    <mergeCell ref="E53:F53"/>
    <mergeCell ref="E54:F54"/>
    <mergeCell ref="E55:F55"/>
    <mergeCell ref="E56:F56"/>
    <mergeCell ref="E57:F57"/>
    <mergeCell ref="E51:F51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39:F39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B23:D23"/>
    <mergeCell ref="E23:F23"/>
    <mergeCell ref="B24:D24"/>
    <mergeCell ref="E24:F24"/>
    <mergeCell ref="C26:D27"/>
    <mergeCell ref="E26:F27"/>
    <mergeCell ref="B20:D20"/>
    <mergeCell ref="E20:F20"/>
    <mergeCell ref="B21:D21"/>
    <mergeCell ref="E21:F21"/>
    <mergeCell ref="B22:D22"/>
    <mergeCell ref="E22:F22"/>
    <mergeCell ref="B17:D17"/>
    <mergeCell ref="E17:F17"/>
    <mergeCell ref="B18:D18"/>
    <mergeCell ref="E18:F18"/>
    <mergeCell ref="B19:D19"/>
    <mergeCell ref="E19:F19"/>
    <mergeCell ref="B11:C11"/>
    <mergeCell ref="A2:AH2"/>
    <mergeCell ref="A3:A4"/>
    <mergeCell ref="B3:B4"/>
    <mergeCell ref="C3:C4"/>
    <mergeCell ref="D3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L55"/>
  <sheetViews>
    <sheetView showGridLines="0" zoomScale="60" zoomScaleNormal="60" zoomScaleSheetLayoutView="55" workbookViewId="0">
      <selection activeCell="D47" sqref="D47"/>
    </sheetView>
  </sheetViews>
  <sheetFormatPr defaultColWidth="9.109375" defaultRowHeight="24.9" customHeight="1"/>
  <cols>
    <col min="1" max="1" width="14" style="30" bestFit="1" customWidth="1"/>
    <col min="2" max="2" width="14" style="30" customWidth="1"/>
    <col min="3" max="3" width="81.33203125" style="30" bestFit="1" customWidth="1"/>
    <col min="4" max="4" width="33" style="111" customWidth="1"/>
    <col min="5" max="5" width="28.44140625" style="40" bestFit="1" customWidth="1"/>
    <col min="6" max="6" width="26.88671875" style="40" customWidth="1"/>
    <col min="7" max="7" width="28.44140625" style="40" customWidth="1"/>
    <col min="8" max="8" width="26.88671875" style="40" customWidth="1"/>
    <col min="9" max="13" width="28.44140625" style="40" customWidth="1"/>
    <col min="14" max="14" width="28.44140625" style="40" bestFit="1" customWidth="1"/>
    <col min="15" max="23" width="28.44140625" style="40" customWidth="1"/>
    <col min="24" max="24" width="28.44140625" style="40" bestFit="1" customWidth="1"/>
    <col min="25" max="33" width="28.44140625" style="40" customWidth="1"/>
    <col min="34" max="34" width="30.109375" style="40" bestFit="1" customWidth="1"/>
    <col min="35" max="16384" width="9.109375" style="30"/>
  </cols>
  <sheetData>
    <row r="1" spans="1:34" ht="24.9" customHeight="1">
      <c r="D1" s="110"/>
      <c r="E1"/>
      <c r="F1"/>
      <c r="G1"/>
      <c r="H1"/>
      <c r="I1"/>
      <c r="J1"/>
      <c r="K1"/>
      <c r="L1"/>
      <c r="M1"/>
      <c r="N1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4" ht="24.9" customHeight="1">
      <c r="C2" s="235" t="s">
        <v>43</v>
      </c>
      <c r="D2" s="237" t="s">
        <v>238</v>
      </c>
      <c r="E2" s="34">
        <v>1</v>
      </c>
      <c r="F2" s="34">
        <v>2</v>
      </c>
      <c r="G2" s="34">
        <v>3</v>
      </c>
      <c r="H2" s="34">
        <v>4</v>
      </c>
      <c r="I2" s="34">
        <v>5</v>
      </c>
      <c r="J2" s="34">
        <v>6</v>
      </c>
      <c r="K2" s="34">
        <v>7</v>
      </c>
      <c r="L2" s="34">
        <v>8</v>
      </c>
      <c r="M2" s="34">
        <v>9</v>
      </c>
      <c r="N2" s="34">
        <v>10</v>
      </c>
      <c r="O2" s="34">
        <v>11</v>
      </c>
      <c r="P2" s="34">
        <v>12</v>
      </c>
      <c r="Q2" s="34">
        <v>13</v>
      </c>
      <c r="R2" s="34">
        <v>14</v>
      </c>
      <c r="S2" s="34">
        <v>15</v>
      </c>
      <c r="T2" s="34">
        <v>16</v>
      </c>
      <c r="U2" s="34">
        <v>17</v>
      </c>
      <c r="V2" s="34">
        <v>18</v>
      </c>
      <c r="W2" s="34">
        <v>19</v>
      </c>
      <c r="X2" s="34">
        <v>20</v>
      </c>
      <c r="Y2" s="34">
        <v>21</v>
      </c>
      <c r="Z2" s="34">
        <v>22</v>
      </c>
      <c r="AA2" s="34">
        <v>23</v>
      </c>
      <c r="AB2" s="34">
        <v>24</v>
      </c>
      <c r="AC2" s="34">
        <v>25</v>
      </c>
      <c r="AD2" s="34">
        <v>26</v>
      </c>
      <c r="AE2" s="34">
        <v>27</v>
      </c>
      <c r="AF2" s="34">
        <v>28</v>
      </c>
      <c r="AG2" s="34">
        <v>29</v>
      </c>
      <c r="AH2" s="34">
        <v>30</v>
      </c>
    </row>
    <row r="3" spans="1:34" ht="24.9" customHeight="1">
      <c r="C3" s="236">
        <v>0</v>
      </c>
      <c r="D3" s="238"/>
      <c r="E3" s="35">
        <f>'2.RECEITAS'!G2</f>
        <v>2023</v>
      </c>
      <c r="F3" s="35">
        <f>'2.RECEITAS'!H2</f>
        <v>2024</v>
      </c>
      <c r="G3" s="35">
        <f>'2.RECEITAS'!I2</f>
        <v>2025</v>
      </c>
      <c r="H3" s="35">
        <f>'2.RECEITAS'!J2</f>
        <v>2026</v>
      </c>
      <c r="I3" s="35">
        <f>'2.RECEITAS'!K2</f>
        <v>2027</v>
      </c>
      <c r="J3" s="35">
        <f>'2.RECEITAS'!L2</f>
        <v>2028</v>
      </c>
      <c r="K3" s="35">
        <f>'2.RECEITAS'!M2</f>
        <v>2029</v>
      </c>
      <c r="L3" s="35">
        <f>'2.RECEITAS'!N2</f>
        <v>2030</v>
      </c>
      <c r="M3" s="35">
        <f>'2.RECEITAS'!O2</f>
        <v>2031</v>
      </c>
      <c r="N3" s="35">
        <f>'2.RECEITAS'!P2</f>
        <v>2032</v>
      </c>
      <c r="O3" s="35">
        <f>'2.RECEITAS'!Q2</f>
        <v>2033</v>
      </c>
      <c r="P3" s="35">
        <f>'2.RECEITAS'!R2</f>
        <v>2034</v>
      </c>
      <c r="Q3" s="35">
        <f>'2.RECEITAS'!S2</f>
        <v>2035</v>
      </c>
      <c r="R3" s="35">
        <f>'2.RECEITAS'!T2</f>
        <v>2036</v>
      </c>
      <c r="S3" s="35">
        <f>'2.RECEITAS'!U2</f>
        <v>2037</v>
      </c>
      <c r="T3" s="35">
        <f>'2.RECEITAS'!V2</f>
        <v>2038</v>
      </c>
      <c r="U3" s="35">
        <f>'2.RECEITAS'!W2</f>
        <v>2039</v>
      </c>
      <c r="V3" s="35">
        <f>'2.RECEITAS'!X2</f>
        <v>2040</v>
      </c>
      <c r="W3" s="35">
        <f>'2.RECEITAS'!Y2</f>
        <v>2041</v>
      </c>
      <c r="X3" s="35">
        <f>'2.RECEITAS'!Z2</f>
        <v>2042</v>
      </c>
      <c r="Y3" s="35">
        <f>'2.RECEITAS'!AA2</f>
        <v>2043</v>
      </c>
      <c r="Z3" s="35">
        <f>'2.RECEITAS'!AB2</f>
        <v>2044</v>
      </c>
      <c r="AA3" s="35">
        <f>'2.RECEITAS'!AC2</f>
        <v>2045</v>
      </c>
      <c r="AB3" s="35">
        <f>'2.RECEITAS'!AD2</f>
        <v>2046</v>
      </c>
      <c r="AC3" s="35">
        <f>'2.RECEITAS'!AE2</f>
        <v>2047</v>
      </c>
      <c r="AD3" s="35">
        <f>'2.RECEITAS'!AF2</f>
        <v>2048</v>
      </c>
      <c r="AE3" s="35">
        <f>'2.RECEITAS'!AG2</f>
        <v>2049</v>
      </c>
      <c r="AF3" s="35">
        <f>'2.RECEITAS'!AH2</f>
        <v>2050</v>
      </c>
      <c r="AG3" s="35">
        <f>'2.RECEITAS'!AI2</f>
        <v>2051</v>
      </c>
      <c r="AH3" s="35">
        <f>'2.RECEITAS'!AJ2</f>
        <v>2052</v>
      </c>
    </row>
    <row r="4" spans="1:34" s="36" customFormat="1" ht="30" customHeight="1" collapsed="1">
      <c r="C4" s="21" t="s">
        <v>46</v>
      </c>
      <c r="D4" s="147">
        <f>SUM(E4:AH4)</f>
        <v>166516167.63749626</v>
      </c>
      <c r="E4" s="148">
        <f t="shared" ref="E4:AH4" si="0">SUM(E5:E7)</f>
        <v>5550538.9212498749</v>
      </c>
      <c r="F4" s="148">
        <f t="shared" si="0"/>
        <v>5550538.9212498749</v>
      </c>
      <c r="G4" s="148">
        <f t="shared" si="0"/>
        <v>5550538.9212498749</v>
      </c>
      <c r="H4" s="148">
        <f t="shared" si="0"/>
        <v>5550538.9212498749</v>
      </c>
      <c r="I4" s="148">
        <f t="shared" si="0"/>
        <v>5550538.9212498749</v>
      </c>
      <c r="J4" s="148">
        <f t="shared" si="0"/>
        <v>5550538.9212498749</v>
      </c>
      <c r="K4" s="148">
        <f t="shared" si="0"/>
        <v>5550538.9212498749</v>
      </c>
      <c r="L4" s="148">
        <f t="shared" si="0"/>
        <v>5550538.9212498749</v>
      </c>
      <c r="M4" s="148">
        <f t="shared" si="0"/>
        <v>5550538.9212498749</v>
      </c>
      <c r="N4" s="148">
        <f t="shared" si="0"/>
        <v>5550538.9212498749</v>
      </c>
      <c r="O4" s="148">
        <f t="shared" si="0"/>
        <v>5550538.9212498749</v>
      </c>
      <c r="P4" s="148">
        <f t="shared" si="0"/>
        <v>5550538.9212498749</v>
      </c>
      <c r="Q4" s="148">
        <f t="shared" si="0"/>
        <v>5550538.9212498749</v>
      </c>
      <c r="R4" s="148">
        <f t="shared" si="0"/>
        <v>5550538.9212498749</v>
      </c>
      <c r="S4" s="148">
        <f t="shared" si="0"/>
        <v>5550538.9212498749</v>
      </c>
      <c r="T4" s="148">
        <f t="shared" si="0"/>
        <v>5550538.9212498749</v>
      </c>
      <c r="U4" s="148">
        <f t="shared" si="0"/>
        <v>5550538.9212498749</v>
      </c>
      <c r="V4" s="148">
        <f t="shared" si="0"/>
        <v>5550538.9212498749</v>
      </c>
      <c r="W4" s="148">
        <f t="shared" si="0"/>
        <v>5550538.9212498749</v>
      </c>
      <c r="X4" s="148">
        <f t="shared" si="0"/>
        <v>5550538.9212498749</v>
      </c>
      <c r="Y4" s="148">
        <f t="shared" si="0"/>
        <v>5550538.9212498749</v>
      </c>
      <c r="Z4" s="148">
        <f t="shared" si="0"/>
        <v>5550538.9212498749</v>
      </c>
      <c r="AA4" s="148">
        <f t="shared" si="0"/>
        <v>5550538.9212498749</v>
      </c>
      <c r="AB4" s="148">
        <f t="shared" si="0"/>
        <v>5550538.9212498749</v>
      </c>
      <c r="AC4" s="148">
        <f t="shared" si="0"/>
        <v>5550538.9212498749</v>
      </c>
      <c r="AD4" s="148">
        <f t="shared" si="0"/>
        <v>5550538.9212498749</v>
      </c>
      <c r="AE4" s="148">
        <f t="shared" si="0"/>
        <v>5550538.9212498749</v>
      </c>
      <c r="AF4" s="148">
        <f t="shared" si="0"/>
        <v>5550538.9212498749</v>
      </c>
      <c r="AG4" s="148">
        <f t="shared" si="0"/>
        <v>5550538.9212498749</v>
      </c>
      <c r="AH4" s="148">
        <f t="shared" si="0"/>
        <v>5550538.9212498749</v>
      </c>
    </row>
    <row r="5" spans="1:34" s="36" customFormat="1" ht="24.9" customHeight="1">
      <c r="C5" s="142" t="s">
        <v>47</v>
      </c>
      <c r="D5" s="145">
        <f>SUM(E5:AH5)</f>
        <v>0</v>
      </c>
      <c r="E5" s="146">
        <v>0</v>
      </c>
      <c r="F5" s="146">
        <v>0</v>
      </c>
      <c r="G5" s="146">
        <v>0</v>
      </c>
      <c r="H5" s="146">
        <v>0</v>
      </c>
      <c r="I5" s="146">
        <v>0</v>
      </c>
      <c r="J5" s="146">
        <v>0</v>
      </c>
      <c r="K5" s="146">
        <v>0</v>
      </c>
      <c r="L5" s="146">
        <v>0</v>
      </c>
      <c r="M5" s="146">
        <v>0</v>
      </c>
      <c r="N5" s="146">
        <v>0</v>
      </c>
      <c r="O5" s="146">
        <v>0</v>
      </c>
      <c r="P5" s="146">
        <v>0</v>
      </c>
      <c r="Q5" s="146">
        <v>0</v>
      </c>
      <c r="R5" s="146">
        <v>0</v>
      </c>
      <c r="S5" s="146">
        <v>0</v>
      </c>
      <c r="T5" s="146">
        <v>0</v>
      </c>
      <c r="U5" s="146">
        <v>0</v>
      </c>
      <c r="V5" s="146">
        <v>0</v>
      </c>
      <c r="W5" s="146">
        <v>0</v>
      </c>
      <c r="X5" s="146">
        <v>0</v>
      </c>
      <c r="Y5" s="146">
        <v>0</v>
      </c>
      <c r="Z5" s="146">
        <v>0</v>
      </c>
      <c r="AA5" s="146">
        <v>0</v>
      </c>
      <c r="AB5" s="146">
        <v>0</v>
      </c>
      <c r="AC5" s="146">
        <v>0</v>
      </c>
      <c r="AD5" s="146">
        <v>0</v>
      </c>
      <c r="AE5" s="146">
        <v>0</v>
      </c>
      <c r="AF5" s="146">
        <v>0</v>
      </c>
      <c r="AG5" s="146">
        <v>0</v>
      </c>
      <c r="AH5" s="146">
        <v>0</v>
      </c>
    </row>
    <row r="6" spans="1:34" s="36" customFormat="1" ht="24.9" customHeight="1">
      <c r="C6" s="142" t="s">
        <v>48</v>
      </c>
      <c r="D6" s="145">
        <f>SUM(E6:AH6)</f>
        <v>166516167.63749626</v>
      </c>
      <c r="E6" s="146">
        <f>'2.RECEITAS'!G4</f>
        <v>5550538.9212498749</v>
      </c>
      <c r="F6" s="146">
        <f>'2.RECEITAS'!H4</f>
        <v>5550538.9212498749</v>
      </c>
      <c r="G6" s="146">
        <f>'2.RECEITAS'!I4</f>
        <v>5550538.9212498749</v>
      </c>
      <c r="H6" s="146">
        <f>'2.RECEITAS'!J4</f>
        <v>5550538.9212498749</v>
      </c>
      <c r="I6" s="146">
        <f>'2.RECEITAS'!K4</f>
        <v>5550538.9212498749</v>
      </c>
      <c r="J6" s="146">
        <f>'2.RECEITAS'!L4</f>
        <v>5550538.9212498749</v>
      </c>
      <c r="K6" s="146">
        <f>'2.RECEITAS'!M4</f>
        <v>5550538.9212498749</v>
      </c>
      <c r="L6" s="146">
        <f>'2.RECEITAS'!N4</f>
        <v>5550538.9212498749</v>
      </c>
      <c r="M6" s="146">
        <f>'2.RECEITAS'!O4</f>
        <v>5550538.9212498749</v>
      </c>
      <c r="N6" s="146">
        <f>'2.RECEITAS'!P4</f>
        <v>5550538.9212498749</v>
      </c>
      <c r="O6" s="146">
        <f>'2.RECEITAS'!Q4</f>
        <v>5550538.9212498749</v>
      </c>
      <c r="P6" s="146">
        <f>'2.RECEITAS'!R4</f>
        <v>5550538.9212498749</v>
      </c>
      <c r="Q6" s="146">
        <f>'2.RECEITAS'!S4</f>
        <v>5550538.9212498749</v>
      </c>
      <c r="R6" s="146">
        <f>'2.RECEITAS'!T4</f>
        <v>5550538.9212498749</v>
      </c>
      <c r="S6" s="146">
        <f>'2.RECEITAS'!U4</f>
        <v>5550538.9212498749</v>
      </c>
      <c r="T6" s="146">
        <f>'2.RECEITAS'!V4</f>
        <v>5550538.9212498749</v>
      </c>
      <c r="U6" s="146">
        <f>'2.RECEITAS'!W4</f>
        <v>5550538.9212498749</v>
      </c>
      <c r="V6" s="146">
        <f>'2.RECEITAS'!X4</f>
        <v>5550538.9212498749</v>
      </c>
      <c r="W6" s="146">
        <f>'2.RECEITAS'!Y4</f>
        <v>5550538.9212498749</v>
      </c>
      <c r="X6" s="146">
        <f>'2.RECEITAS'!Z4</f>
        <v>5550538.9212498749</v>
      </c>
      <c r="Y6" s="146">
        <f>'2.RECEITAS'!AA4</f>
        <v>5550538.9212498749</v>
      </c>
      <c r="Z6" s="146">
        <f>'2.RECEITAS'!AB4</f>
        <v>5550538.9212498749</v>
      </c>
      <c r="AA6" s="146">
        <f>'2.RECEITAS'!AC4</f>
        <v>5550538.9212498749</v>
      </c>
      <c r="AB6" s="146">
        <f>'2.RECEITAS'!AD4</f>
        <v>5550538.9212498749</v>
      </c>
      <c r="AC6" s="146">
        <f>'2.RECEITAS'!AE4</f>
        <v>5550538.9212498749</v>
      </c>
      <c r="AD6" s="146">
        <f>'2.RECEITAS'!AF4</f>
        <v>5550538.9212498749</v>
      </c>
      <c r="AE6" s="146">
        <f>'2.RECEITAS'!AG4</f>
        <v>5550538.9212498749</v>
      </c>
      <c r="AF6" s="146">
        <f>'2.RECEITAS'!AH4</f>
        <v>5550538.9212498749</v>
      </c>
      <c r="AG6" s="146">
        <f>'2.RECEITAS'!AI4</f>
        <v>5550538.9212498749</v>
      </c>
      <c r="AH6" s="146">
        <f>'2.RECEITAS'!AJ4</f>
        <v>5550538.9212498749</v>
      </c>
    </row>
    <row r="7" spans="1:34" s="36" customFormat="1" ht="24.9" customHeight="1">
      <c r="C7" s="142" t="s">
        <v>49</v>
      </c>
      <c r="D7" s="145">
        <f t="shared" ref="D7:D24" si="1">SUM(E7:AH7)</f>
        <v>0</v>
      </c>
      <c r="E7" s="146">
        <v>0</v>
      </c>
      <c r="F7" s="146">
        <v>0</v>
      </c>
      <c r="G7" s="146">
        <v>0</v>
      </c>
      <c r="H7" s="146">
        <v>0</v>
      </c>
      <c r="I7" s="146">
        <v>0</v>
      </c>
      <c r="J7" s="146">
        <v>0</v>
      </c>
      <c r="K7" s="146">
        <v>0</v>
      </c>
      <c r="L7" s="146">
        <v>0</v>
      </c>
      <c r="M7" s="146">
        <v>0</v>
      </c>
      <c r="N7" s="146">
        <v>0</v>
      </c>
      <c r="O7" s="146">
        <v>0</v>
      </c>
      <c r="P7" s="146">
        <v>0</v>
      </c>
      <c r="Q7" s="146">
        <v>0</v>
      </c>
      <c r="R7" s="146">
        <v>0</v>
      </c>
      <c r="S7" s="146">
        <v>0</v>
      </c>
      <c r="T7" s="146">
        <v>0</v>
      </c>
      <c r="U7" s="146">
        <v>0</v>
      </c>
      <c r="V7" s="146">
        <v>0</v>
      </c>
      <c r="W7" s="146">
        <v>0</v>
      </c>
      <c r="X7" s="146">
        <v>0</v>
      </c>
      <c r="Y7" s="146">
        <v>0</v>
      </c>
      <c r="Z7" s="146">
        <v>0</v>
      </c>
      <c r="AA7" s="146">
        <v>0</v>
      </c>
      <c r="AB7" s="146">
        <v>0</v>
      </c>
      <c r="AC7" s="146">
        <v>0</v>
      </c>
      <c r="AD7" s="146">
        <v>0</v>
      </c>
      <c r="AE7" s="146">
        <v>0</v>
      </c>
      <c r="AF7" s="146">
        <v>0</v>
      </c>
      <c r="AG7" s="146">
        <v>0</v>
      </c>
      <c r="AH7" s="146">
        <v>0</v>
      </c>
    </row>
    <row r="8" spans="1:34" ht="24.9" customHeight="1">
      <c r="C8" s="21" t="s">
        <v>50</v>
      </c>
      <c r="D8" s="147">
        <f t="shared" si="1"/>
        <v>14403648.500643423</v>
      </c>
      <c r="E8" s="148">
        <f>SUM(E10:E11)</f>
        <v>480121.61668811424</v>
      </c>
      <c r="F8" s="148">
        <f t="shared" ref="F8:AH8" si="2">SUM(F10:F11)</f>
        <v>480121.61668811424</v>
      </c>
      <c r="G8" s="148">
        <f t="shared" si="2"/>
        <v>480121.61668811424</v>
      </c>
      <c r="H8" s="148">
        <f t="shared" si="2"/>
        <v>480121.61668811424</v>
      </c>
      <c r="I8" s="148">
        <f t="shared" si="2"/>
        <v>480121.61668811424</v>
      </c>
      <c r="J8" s="148">
        <f t="shared" si="2"/>
        <v>480121.61668811424</v>
      </c>
      <c r="K8" s="148">
        <f t="shared" si="2"/>
        <v>480121.61668811424</v>
      </c>
      <c r="L8" s="148">
        <f t="shared" si="2"/>
        <v>480121.61668811424</v>
      </c>
      <c r="M8" s="148">
        <f t="shared" si="2"/>
        <v>480121.61668811424</v>
      </c>
      <c r="N8" s="148">
        <f t="shared" si="2"/>
        <v>480121.61668811424</v>
      </c>
      <c r="O8" s="148">
        <f t="shared" si="2"/>
        <v>480121.61668811424</v>
      </c>
      <c r="P8" s="148">
        <f t="shared" si="2"/>
        <v>480121.61668811424</v>
      </c>
      <c r="Q8" s="148">
        <f t="shared" si="2"/>
        <v>480121.61668811424</v>
      </c>
      <c r="R8" s="148">
        <f t="shared" si="2"/>
        <v>480121.61668811424</v>
      </c>
      <c r="S8" s="148">
        <f t="shared" si="2"/>
        <v>480121.61668811424</v>
      </c>
      <c r="T8" s="148">
        <f t="shared" si="2"/>
        <v>480121.61668811424</v>
      </c>
      <c r="U8" s="148">
        <f t="shared" si="2"/>
        <v>480121.61668811424</v>
      </c>
      <c r="V8" s="148">
        <f t="shared" si="2"/>
        <v>480121.61668811424</v>
      </c>
      <c r="W8" s="148">
        <f t="shared" si="2"/>
        <v>480121.61668811424</v>
      </c>
      <c r="X8" s="148">
        <f t="shared" si="2"/>
        <v>480121.61668811424</v>
      </c>
      <c r="Y8" s="148">
        <f t="shared" si="2"/>
        <v>480121.61668811424</v>
      </c>
      <c r="Z8" s="148">
        <f t="shared" si="2"/>
        <v>480121.61668811424</v>
      </c>
      <c r="AA8" s="148">
        <f t="shared" si="2"/>
        <v>480121.61668811424</v>
      </c>
      <c r="AB8" s="148">
        <f t="shared" si="2"/>
        <v>480121.61668811424</v>
      </c>
      <c r="AC8" s="148">
        <f t="shared" si="2"/>
        <v>480121.61668811424</v>
      </c>
      <c r="AD8" s="148">
        <f t="shared" si="2"/>
        <v>480121.61668811424</v>
      </c>
      <c r="AE8" s="148">
        <f t="shared" si="2"/>
        <v>480121.61668811424</v>
      </c>
      <c r="AF8" s="148">
        <f t="shared" si="2"/>
        <v>480121.61668811424</v>
      </c>
      <c r="AG8" s="148">
        <f t="shared" si="2"/>
        <v>480121.61668811424</v>
      </c>
      <c r="AH8" s="148">
        <f t="shared" si="2"/>
        <v>480121.61668811424</v>
      </c>
    </row>
    <row r="9" spans="1:34" s="115" customFormat="1" ht="24.9" customHeight="1">
      <c r="C9" s="116" t="s">
        <v>51</v>
      </c>
      <c r="D9" s="157">
        <f>AVERAGE(E9:AH9)</f>
        <v>8.6500000000000007E-2</v>
      </c>
      <c r="E9" s="117">
        <f>E8/E6</f>
        <v>8.6500000000000007E-2</v>
      </c>
      <c r="F9" s="117">
        <f t="shared" ref="F9:AH9" si="3">F8/F4</f>
        <v>8.6500000000000007E-2</v>
      </c>
      <c r="G9" s="117">
        <f t="shared" si="3"/>
        <v>8.6500000000000007E-2</v>
      </c>
      <c r="H9" s="117">
        <f t="shared" si="3"/>
        <v>8.6500000000000007E-2</v>
      </c>
      <c r="I9" s="117">
        <f t="shared" si="3"/>
        <v>8.6500000000000007E-2</v>
      </c>
      <c r="J9" s="117">
        <f t="shared" si="3"/>
        <v>8.6500000000000007E-2</v>
      </c>
      <c r="K9" s="117">
        <f t="shared" si="3"/>
        <v>8.6500000000000007E-2</v>
      </c>
      <c r="L9" s="117">
        <f t="shared" si="3"/>
        <v>8.6500000000000007E-2</v>
      </c>
      <c r="M9" s="117">
        <f t="shared" si="3"/>
        <v>8.6500000000000007E-2</v>
      </c>
      <c r="N9" s="117">
        <f t="shared" si="3"/>
        <v>8.6500000000000007E-2</v>
      </c>
      <c r="O9" s="117">
        <f t="shared" si="3"/>
        <v>8.6500000000000007E-2</v>
      </c>
      <c r="P9" s="117">
        <f t="shared" si="3"/>
        <v>8.6500000000000007E-2</v>
      </c>
      <c r="Q9" s="117">
        <f t="shared" si="3"/>
        <v>8.6500000000000007E-2</v>
      </c>
      <c r="R9" s="117">
        <f t="shared" si="3"/>
        <v>8.6500000000000007E-2</v>
      </c>
      <c r="S9" s="117">
        <f t="shared" si="3"/>
        <v>8.6500000000000007E-2</v>
      </c>
      <c r="T9" s="117">
        <f t="shared" si="3"/>
        <v>8.6500000000000007E-2</v>
      </c>
      <c r="U9" s="117">
        <f t="shared" si="3"/>
        <v>8.6500000000000007E-2</v>
      </c>
      <c r="V9" s="117">
        <f t="shared" si="3"/>
        <v>8.6500000000000007E-2</v>
      </c>
      <c r="W9" s="117">
        <f t="shared" si="3"/>
        <v>8.6500000000000007E-2</v>
      </c>
      <c r="X9" s="117">
        <f t="shared" si="3"/>
        <v>8.6500000000000007E-2</v>
      </c>
      <c r="Y9" s="117">
        <f t="shared" si="3"/>
        <v>8.6500000000000007E-2</v>
      </c>
      <c r="Z9" s="117">
        <f t="shared" si="3"/>
        <v>8.6500000000000007E-2</v>
      </c>
      <c r="AA9" s="117">
        <f t="shared" si="3"/>
        <v>8.6500000000000007E-2</v>
      </c>
      <c r="AB9" s="117">
        <f t="shared" si="3"/>
        <v>8.6500000000000007E-2</v>
      </c>
      <c r="AC9" s="117">
        <f t="shared" si="3"/>
        <v>8.6500000000000007E-2</v>
      </c>
      <c r="AD9" s="117">
        <f t="shared" si="3"/>
        <v>8.6500000000000007E-2</v>
      </c>
      <c r="AE9" s="117">
        <f t="shared" si="3"/>
        <v>8.6500000000000007E-2</v>
      </c>
      <c r="AF9" s="117">
        <f t="shared" si="3"/>
        <v>8.6500000000000007E-2</v>
      </c>
      <c r="AG9" s="117">
        <f t="shared" si="3"/>
        <v>8.6500000000000007E-2</v>
      </c>
      <c r="AH9" s="117">
        <f t="shared" si="3"/>
        <v>8.6500000000000007E-2</v>
      </c>
    </row>
    <row r="10" spans="1:34" ht="24.9" customHeight="1">
      <c r="A10" s="38"/>
      <c r="B10" s="38"/>
      <c r="C10" s="118" t="s">
        <v>239</v>
      </c>
      <c r="D10" s="145">
        <f t="shared" si="1"/>
        <v>6077840.1187686147</v>
      </c>
      <c r="E10" s="146">
        <f>E4*'5.DESPESAS'!$P$17</f>
        <v>202594.67062562043</v>
      </c>
      <c r="F10" s="146">
        <f>F4*'5.DESPESAS'!$P$17</f>
        <v>202594.67062562043</v>
      </c>
      <c r="G10" s="146">
        <f>G4*'5.DESPESAS'!$P$17</f>
        <v>202594.67062562043</v>
      </c>
      <c r="H10" s="146">
        <f>H4*'5.DESPESAS'!$P$17</f>
        <v>202594.67062562043</v>
      </c>
      <c r="I10" s="146">
        <f>I4*'5.DESPESAS'!$P$17</f>
        <v>202594.67062562043</v>
      </c>
      <c r="J10" s="146">
        <f>J4*'5.DESPESAS'!$P$17</f>
        <v>202594.67062562043</v>
      </c>
      <c r="K10" s="146">
        <f>K4*'5.DESPESAS'!$P$17</f>
        <v>202594.67062562043</v>
      </c>
      <c r="L10" s="146">
        <f>L4*'5.DESPESAS'!$P$17</f>
        <v>202594.67062562043</v>
      </c>
      <c r="M10" s="146">
        <f>M4*'5.DESPESAS'!$P$17</f>
        <v>202594.67062562043</v>
      </c>
      <c r="N10" s="146">
        <f>N4*'5.DESPESAS'!$P$17</f>
        <v>202594.67062562043</v>
      </c>
      <c r="O10" s="146">
        <f>O4*'5.DESPESAS'!$P$17</f>
        <v>202594.67062562043</v>
      </c>
      <c r="P10" s="146">
        <f>P4*'5.DESPESAS'!$P$17</f>
        <v>202594.67062562043</v>
      </c>
      <c r="Q10" s="146">
        <f>Q4*'5.DESPESAS'!$P$17</f>
        <v>202594.67062562043</v>
      </c>
      <c r="R10" s="146">
        <f>R4*'5.DESPESAS'!$P$17</f>
        <v>202594.67062562043</v>
      </c>
      <c r="S10" s="146">
        <f>S4*'5.DESPESAS'!$P$17</f>
        <v>202594.67062562043</v>
      </c>
      <c r="T10" s="146">
        <f>T4*'5.DESPESAS'!$P$17</f>
        <v>202594.67062562043</v>
      </c>
      <c r="U10" s="146">
        <f>U4*'5.DESPESAS'!$P$17</f>
        <v>202594.67062562043</v>
      </c>
      <c r="V10" s="146">
        <f>V4*'5.DESPESAS'!$P$17</f>
        <v>202594.67062562043</v>
      </c>
      <c r="W10" s="146">
        <f>W4*'5.DESPESAS'!$P$17</f>
        <v>202594.67062562043</v>
      </c>
      <c r="X10" s="146">
        <f>X4*'5.DESPESAS'!$P$17</f>
        <v>202594.67062562043</v>
      </c>
      <c r="Y10" s="146">
        <f>Y4*'5.DESPESAS'!$P$17</f>
        <v>202594.67062562043</v>
      </c>
      <c r="Z10" s="146">
        <f>Z4*'5.DESPESAS'!$P$17</f>
        <v>202594.67062562043</v>
      </c>
      <c r="AA10" s="146">
        <f>AA4*'5.DESPESAS'!$P$17</f>
        <v>202594.67062562043</v>
      </c>
      <c r="AB10" s="146">
        <f>AB4*'5.DESPESAS'!$P$17</f>
        <v>202594.67062562043</v>
      </c>
      <c r="AC10" s="146">
        <f>AC4*'5.DESPESAS'!$P$17</f>
        <v>202594.67062562043</v>
      </c>
      <c r="AD10" s="146">
        <f>AD4*'5.DESPESAS'!$P$17</f>
        <v>202594.67062562043</v>
      </c>
      <c r="AE10" s="146">
        <f>AE4*'5.DESPESAS'!$P$17</f>
        <v>202594.67062562043</v>
      </c>
      <c r="AF10" s="146">
        <f>AF4*'5.DESPESAS'!$P$17</f>
        <v>202594.67062562043</v>
      </c>
      <c r="AG10" s="146">
        <f>AG4*'5.DESPESAS'!$P$17</f>
        <v>202594.67062562043</v>
      </c>
      <c r="AH10" s="146">
        <f>AH4*'5.DESPESAS'!$P$17</f>
        <v>202594.67062562043</v>
      </c>
    </row>
    <row r="11" spans="1:34" ht="27.75" customHeight="1">
      <c r="A11" s="38"/>
      <c r="B11" s="38"/>
      <c r="C11" s="118" t="s">
        <v>240</v>
      </c>
      <c r="D11" s="145">
        <f t="shared" si="1"/>
        <v>8325808.3818748165</v>
      </c>
      <c r="E11" s="146">
        <f>E4*'5.DESPESAS'!$P$18</f>
        <v>277526.94606249378</v>
      </c>
      <c r="F11" s="146">
        <f>F4*'5.DESPESAS'!$P$18</f>
        <v>277526.94606249378</v>
      </c>
      <c r="G11" s="146">
        <f>G4*'5.DESPESAS'!$P$18</f>
        <v>277526.94606249378</v>
      </c>
      <c r="H11" s="146">
        <f>H4*'5.DESPESAS'!$P$18</f>
        <v>277526.94606249378</v>
      </c>
      <c r="I11" s="146">
        <f>I4*'5.DESPESAS'!$P$18</f>
        <v>277526.94606249378</v>
      </c>
      <c r="J11" s="146">
        <f>J4*'5.DESPESAS'!$P$18</f>
        <v>277526.94606249378</v>
      </c>
      <c r="K11" s="146">
        <f>K4*'5.DESPESAS'!$P$18</f>
        <v>277526.94606249378</v>
      </c>
      <c r="L11" s="146">
        <f>L4*'5.DESPESAS'!$P$18</f>
        <v>277526.94606249378</v>
      </c>
      <c r="M11" s="146">
        <f>M4*'5.DESPESAS'!$P$18</f>
        <v>277526.94606249378</v>
      </c>
      <c r="N11" s="146">
        <f>N4*'5.DESPESAS'!$P$18</f>
        <v>277526.94606249378</v>
      </c>
      <c r="O11" s="146">
        <f>O4*'5.DESPESAS'!$P$18</f>
        <v>277526.94606249378</v>
      </c>
      <c r="P11" s="146">
        <f>P4*'5.DESPESAS'!$P$18</f>
        <v>277526.94606249378</v>
      </c>
      <c r="Q11" s="146">
        <f>Q4*'5.DESPESAS'!$P$18</f>
        <v>277526.94606249378</v>
      </c>
      <c r="R11" s="146">
        <f>R4*'5.DESPESAS'!$P$18</f>
        <v>277526.94606249378</v>
      </c>
      <c r="S11" s="146">
        <f>S4*'5.DESPESAS'!$P$18</f>
        <v>277526.94606249378</v>
      </c>
      <c r="T11" s="146">
        <f>T4*'5.DESPESAS'!$P$18</f>
        <v>277526.94606249378</v>
      </c>
      <c r="U11" s="146">
        <f>U4*'5.DESPESAS'!$P$18</f>
        <v>277526.94606249378</v>
      </c>
      <c r="V11" s="146">
        <f>V4*'5.DESPESAS'!$P$18</f>
        <v>277526.94606249378</v>
      </c>
      <c r="W11" s="146">
        <f>W4*'5.DESPESAS'!$P$18</f>
        <v>277526.94606249378</v>
      </c>
      <c r="X11" s="146">
        <f>X4*'5.DESPESAS'!$P$18</f>
        <v>277526.94606249378</v>
      </c>
      <c r="Y11" s="146">
        <f>Y4*'5.DESPESAS'!$P$18</f>
        <v>277526.94606249378</v>
      </c>
      <c r="Z11" s="146">
        <f>Z4*'5.DESPESAS'!$P$18</f>
        <v>277526.94606249378</v>
      </c>
      <c r="AA11" s="146">
        <f>AA4*'5.DESPESAS'!$P$18</f>
        <v>277526.94606249378</v>
      </c>
      <c r="AB11" s="146">
        <f>AB4*'5.DESPESAS'!$P$18</f>
        <v>277526.94606249378</v>
      </c>
      <c r="AC11" s="146">
        <f>AC4*'5.DESPESAS'!$P$18</f>
        <v>277526.94606249378</v>
      </c>
      <c r="AD11" s="146">
        <f>AD4*'5.DESPESAS'!$P$18</f>
        <v>277526.94606249378</v>
      </c>
      <c r="AE11" s="146">
        <f>AE4*'5.DESPESAS'!$P$18</f>
        <v>277526.94606249378</v>
      </c>
      <c r="AF11" s="146">
        <f>AF4*'5.DESPESAS'!$P$18</f>
        <v>277526.94606249378</v>
      </c>
      <c r="AG11" s="146">
        <f>AG4*'5.DESPESAS'!$P$18</f>
        <v>277526.94606249378</v>
      </c>
      <c r="AH11" s="146">
        <f>AH4*'5.DESPESAS'!$P$18</f>
        <v>277526.94606249378</v>
      </c>
    </row>
    <row r="12" spans="1:34" s="36" customFormat="1" ht="27.75" customHeight="1">
      <c r="C12" s="21" t="s">
        <v>52</v>
      </c>
      <c r="D12" s="147">
        <f t="shared" si="1"/>
        <v>152112519.13685289</v>
      </c>
      <c r="E12" s="148">
        <f t="shared" ref="E12:AH12" si="4">E4-E8</f>
        <v>5070417.3045617603</v>
      </c>
      <c r="F12" s="148">
        <f t="shared" si="4"/>
        <v>5070417.3045617603</v>
      </c>
      <c r="G12" s="148">
        <f t="shared" si="4"/>
        <v>5070417.3045617603</v>
      </c>
      <c r="H12" s="148">
        <f t="shared" si="4"/>
        <v>5070417.3045617603</v>
      </c>
      <c r="I12" s="148">
        <f t="shared" si="4"/>
        <v>5070417.3045617603</v>
      </c>
      <c r="J12" s="148">
        <f t="shared" si="4"/>
        <v>5070417.3045617603</v>
      </c>
      <c r="K12" s="148">
        <f t="shared" si="4"/>
        <v>5070417.3045617603</v>
      </c>
      <c r="L12" s="148">
        <f t="shared" si="4"/>
        <v>5070417.3045617603</v>
      </c>
      <c r="M12" s="148">
        <f t="shared" si="4"/>
        <v>5070417.3045617603</v>
      </c>
      <c r="N12" s="148">
        <f t="shared" si="4"/>
        <v>5070417.3045617603</v>
      </c>
      <c r="O12" s="148">
        <f t="shared" si="4"/>
        <v>5070417.3045617603</v>
      </c>
      <c r="P12" s="148">
        <f t="shared" si="4"/>
        <v>5070417.3045617603</v>
      </c>
      <c r="Q12" s="148">
        <f t="shared" si="4"/>
        <v>5070417.3045617603</v>
      </c>
      <c r="R12" s="148">
        <f t="shared" si="4"/>
        <v>5070417.3045617603</v>
      </c>
      <c r="S12" s="148">
        <f t="shared" si="4"/>
        <v>5070417.3045617603</v>
      </c>
      <c r="T12" s="148">
        <f t="shared" si="4"/>
        <v>5070417.3045617603</v>
      </c>
      <c r="U12" s="148">
        <f t="shared" si="4"/>
        <v>5070417.3045617603</v>
      </c>
      <c r="V12" s="148">
        <f t="shared" si="4"/>
        <v>5070417.3045617603</v>
      </c>
      <c r="W12" s="148">
        <f t="shared" si="4"/>
        <v>5070417.3045617603</v>
      </c>
      <c r="X12" s="148">
        <f t="shared" si="4"/>
        <v>5070417.3045617603</v>
      </c>
      <c r="Y12" s="148">
        <f t="shared" si="4"/>
        <v>5070417.3045617603</v>
      </c>
      <c r="Z12" s="148">
        <f t="shared" si="4"/>
        <v>5070417.3045617603</v>
      </c>
      <c r="AA12" s="148">
        <f t="shared" si="4"/>
        <v>5070417.3045617603</v>
      </c>
      <c r="AB12" s="148">
        <f t="shared" si="4"/>
        <v>5070417.3045617603</v>
      </c>
      <c r="AC12" s="148">
        <f t="shared" si="4"/>
        <v>5070417.3045617603</v>
      </c>
      <c r="AD12" s="148">
        <f t="shared" si="4"/>
        <v>5070417.3045617603</v>
      </c>
      <c r="AE12" s="148">
        <f t="shared" si="4"/>
        <v>5070417.3045617603</v>
      </c>
      <c r="AF12" s="148">
        <f t="shared" si="4"/>
        <v>5070417.3045617603</v>
      </c>
      <c r="AG12" s="148">
        <f t="shared" si="4"/>
        <v>5070417.3045617603</v>
      </c>
      <c r="AH12" s="148">
        <f t="shared" si="4"/>
        <v>5070417.3045617603</v>
      </c>
    </row>
    <row r="13" spans="1:34" s="36" customFormat="1" ht="27.75" customHeight="1">
      <c r="C13" s="19" t="s">
        <v>241</v>
      </c>
      <c r="D13" s="145">
        <f t="shared" si="1"/>
        <v>31844451.59999999</v>
      </c>
      <c r="E13" s="146">
        <f>'5.DESPESAS'!$H$4</f>
        <v>1061481.7200000002</v>
      </c>
      <c r="F13" s="146">
        <f>'5.DESPESAS'!$H$4</f>
        <v>1061481.7200000002</v>
      </c>
      <c r="G13" s="146">
        <f>'5.DESPESAS'!$H$4</f>
        <v>1061481.7200000002</v>
      </c>
      <c r="H13" s="146">
        <f>'5.DESPESAS'!$H$4</f>
        <v>1061481.7200000002</v>
      </c>
      <c r="I13" s="146">
        <f>'5.DESPESAS'!$H$4</f>
        <v>1061481.7200000002</v>
      </c>
      <c r="J13" s="146">
        <f>'5.DESPESAS'!$H$4</f>
        <v>1061481.7200000002</v>
      </c>
      <c r="K13" s="146">
        <f>'5.DESPESAS'!$H$4</f>
        <v>1061481.7200000002</v>
      </c>
      <c r="L13" s="146">
        <f>'5.DESPESAS'!$H$4</f>
        <v>1061481.7200000002</v>
      </c>
      <c r="M13" s="146">
        <f>'5.DESPESAS'!$H$4</f>
        <v>1061481.7200000002</v>
      </c>
      <c r="N13" s="146">
        <f>'5.DESPESAS'!$H$4</f>
        <v>1061481.7200000002</v>
      </c>
      <c r="O13" s="146">
        <f>'5.DESPESAS'!$H$4</f>
        <v>1061481.7200000002</v>
      </c>
      <c r="P13" s="146">
        <f>'5.DESPESAS'!$H$4</f>
        <v>1061481.7200000002</v>
      </c>
      <c r="Q13" s="146">
        <f>'5.DESPESAS'!$H$4</f>
        <v>1061481.7200000002</v>
      </c>
      <c r="R13" s="146">
        <f>'5.DESPESAS'!$H$4</f>
        <v>1061481.7200000002</v>
      </c>
      <c r="S13" s="146">
        <f>'5.DESPESAS'!$H$4</f>
        <v>1061481.7200000002</v>
      </c>
      <c r="T13" s="146">
        <f>'5.DESPESAS'!$H$4</f>
        <v>1061481.7200000002</v>
      </c>
      <c r="U13" s="146">
        <f>'5.DESPESAS'!$H$4</f>
        <v>1061481.7200000002</v>
      </c>
      <c r="V13" s="146">
        <f>'5.DESPESAS'!$H$4</f>
        <v>1061481.7200000002</v>
      </c>
      <c r="W13" s="146">
        <f>'5.DESPESAS'!$H$4</f>
        <v>1061481.7200000002</v>
      </c>
      <c r="X13" s="146">
        <f>'5.DESPESAS'!$H$4</f>
        <v>1061481.7200000002</v>
      </c>
      <c r="Y13" s="146">
        <f>'5.DESPESAS'!$H$4</f>
        <v>1061481.7200000002</v>
      </c>
      <c r="Z13" s="146">
        <f>'5.DESPESAS'!$H$4</f>
        <v>1061481.7200000002</v>
      </c>
      <c r="AA13" s="146">
        <f>'5.DESPESAS'!$H$4</f>
        <v>1061481.7200000002</v>
      </c>
      <c r="AB13" s="146">
        <f>'5.DESPESAS'!$H$4</f>
        <v>1061481.7200000002</v>
      </c>
      <c r="AC13" s="146">
        <f>'5.DESPESAS'!$H$4</f>
        <v>1061481.7200000002</v>
      </c>
      <c r="AD13" s="146">
        <f>'5.DESPESAS'!$H$4</f>
        <v>1061481.7200000002</v>
      </c>
      <c r="AE13" s="146">
        <f>'5.DESPESAS'!$H$4</f>
        <v>1061481.7200000002</v>
      </c>
      <c r="AF13" s="146">
        <f>'5.DESPESAS'!$H$4</f>
        <v>1061481.7200000002</v>
      </c>
      <c r="AG13" s="146">
        <f>'5.DESPESAS'!$H$4</f>
        <v>1061481.7200000002</v>
      </c>
      <c r="AH13" s="146">
        <f>'5.DESPESAS'!$H$4</f>
        <v>1061481.7200000002</v>
      </c>
    </row>
    <row r="14" spans="1:34" s="36" customFormat="1" ht="27.75" customHeight="1">
      <c r="C14" s="19" t="s">
        <v>44</v>
      </c>
      <c r="D14" s="145">
        <f t="shared" si="1"/>
        <v>44128863.360000022</v>
      </c>
      <c r="E14" s="146">
        <f>'5.DESPESAS'!$H$5</f>
        <v>1470962.1120000002</v>
      </c>
      <c r="F14" s="146">
        <f>'5.DESPESAS'!$H$5</f>
        <v>1470962.1120000002</v>
      </c>
      <c r="G14" s="146">
        <f>'5.DESPESAS'!$H$5</f>
        <v>1470962.1120000002</v>
      </c>
      <c r="H14" s="146">
        <f>'5.DESPESAS'!$H$5</f>
        <v>1470962.1120000002</v>
      </c>
      <c r="I14" s="146">
        <f>'5.DESPESAS'!$H$5</f>
        <v>1470962.1120000002</v>
      </c>
      <c r="J14" s="146">
        <f>'5.DESPESAS'!$H$5</f>
        <v>1470962.1120000002</v>
      </c>
      <c r="K14" s="146">
        <f>'5.DESPESAS'!$H$5</f>
        <v>1470962.1120000002</v>
      </c>
      <c r="L14" s="146">
        <f>'5.DESPESAS'!$H$5</f>
        <v>1470962.1120000002</v>
      </c>
      <c r="M14" s="146">
        <f>'5.DESPESAS'!$H$5</f>
        <v>1470962.1120000002</v>
      </c>
      <c r="N14" s="146">
        <f>'5.DESPESAS'!$H$5</f>
        <v>1470962.1120000002</v>
      </c>
      <c r="O14" s="146">
        <f>'5.DESPESAS'!$H$5</f>
        <v>1470962.1120000002</v>
      </c>
      <c r="P14" s="146">
        <f>'5.DESPESAS'!$H$5</f>
        <v>1470962.1120000002</v>
      </c>
      <c r="Q14" s="146">
        <f>'5.DESPESAS'!$H$5</f>
        <v>1470962.1120000002</v>
      </c>
      <c r="R14" s="146">
        <f>'5.DESPESAS'!$H$5</f>
        <v>1470962.1120000002</v>
      </c>
      <c r="S14" s="146">
        <f>'5.DESPESAS'!$H$5</f>
        <v>1470962.1120000002</v>
      </c>
      <c r="T14" s="146">
        <f>'5.DESPESAS'!$H$5</f>
        <v>1470962.1120000002</v>
      </c>
      <c r="U14" s="146">
        <f>'5.DESPESAS'!$H$5</f>
        <v>1470962.1120000002</v>
      </c>
      <c r="V14" s="146">
        <f>'5.DESPESAS'!$H$5</f>
        <v>1470962.1120000002</v>
      </c>
      <c r="W14" s="146">
        <f>'5.DESPESAS'!$H$5</f>
        <v>1470962.1120000002</v>
      </c>
      <c r="X14" s="146">
        <f>'5.DESPESAS'!$H$5</f>
        <v>1470962.1120000002</v>
      </c>
      <c r="Y14" s="146">
        <f>'5.DESPESAS'!$H$5</f>
        <v>1470962.1120000002</v>
      </c>
      <c r="Z14" s="146">
        <f>'5.DESPESAS'!$H$5</f>
        <v>1470962.1120000002</v>
      </c>
      <c r="AA14" s="146">
        <f>'5.DESPESAS'!$H$5</f>
        <v>1470962.1120000002</v>
      </c>
      <c r="AB14" s="146">
        <f>'5.DESPESAS'!$H$5</f>
        <v>1470962.1120000002</v>
      </c>
      <c r="AC14" s="146">
        <f>'5.DESPESAS'!$H$5</f>
        <v>1470962.1120000002</v>
      </c>
      <c r="AD14" s="146">
        <f>'5.DESPESAS'!$H$5</f>
        <v>1470962.1120000002</v>
      </c>
      <c r="AE14" s="146">
        <f>'5.DESPESAS'!$H$5</f>
        <v>1470962.1120000002</v>
      </c>
      <c r="AF14" s="146">
        <f>'5.DESPESAS'!$H$5</f>
        <v>1470962.1120000002</v>
      </c>
      <c r="AG14" s="146">
        <f>'5.DESPESAS'!$H$5</f>
        <v>1470962.1120000002</v>
      </c>
      <c r="AH14" s="146">
        <f>'5.DESPESAS'!$H$5</f>
        <v>1470962.1120000002</v>
      </c>
    </row>
    <row r="15" spans="1:34" s="36" customFormat="1" ht="27.75" customHeight="1">
      <c r="C15" s="19" t="s">
        <v>242</v>
      </c>
      <c r="D15" s="145">
        <f t="shared" si="1"/>
        <v>4301436.6707697641</v>
      </c>
      <c r="E15" s="146">
        <f>'5.DESPESAS'!G55</f>
        <v>200171.10633739748</v>
      </c>
      <c r="F15" s="146">
        <f>'5.DESPESAS'!H55</f>
        <v>238400.91906499749</v>
      </c>
      <c r="G15" s="146">
        <f>'5.DESPESAS'!I55</f>
        <v>222288.7009849975</v>
      </c>
      <c r="H15" s="146">
        <f>'5.DESPESAS'!J55</f>
        <v>111010.77842499749</v>
      </c>
      <c r="I15" s="146">
        <f>'5.DESPESAS'!K55</f>
        <v>111010.77842499749</v>
      </c>
      <c r="J15" s="146">
        <f>'5.DESPESAS'!L55</f>
        <v>111371.97842499749</v>
      </c>
      <c r="K15" s="146">
        <f>'5.DESPESAS'!M55</f>
        <v>111010.77842499749</v>
      </c>
      <c r="L15" s="146">
        <f>'5.DESPESAS'!N55</f>
        <v>111010.77842499749</v>
      </c>
      <c r="M15" s="146">
        <f>'5.DESPESAS'!O55</f>
        <v>111010.77842499749</v>
      </c>
      <c r="N15" s="146">
        <f>'5.DESPESAS'!P55</f>
        <v>111010.77842499749</v>
      </c>
      <c r="O15" s="146">
        <f>'5.DESPESAS'!Q55</f>
        <v>193262.7786787175</v>
      </c>
      <c r="P15" s="146">
        <f>'5.DESPESAS'!R55</f>
        <v>238762.11906499747</v>
      </c>
      <c r="Q15" s="146">
        <f>'5.DESPESAS'!S55</f>
        <v>222288.7009849975</v>
      </c>
      <c r="R15" s="146">
        <f>'5.DESPESAS'!T55</f>
        <v>111010.77842499749</v>
      </c>
      <c r="S15" s="146">
        <f>'5.DESPESAS'!U55</f>
        <v>111010.77842499749</v>
      </c>
      <c r="T15" s="146">
        <f>'5.DESPESAS'!V55</f>
        <v>111010.77842499749</v>
      </c>
      <c r="U15" s="146">
        <f>'5.DESPESAS'!W55</f>
        <v>111010.77842499749</v>
      </c>
      <c r="V15" s="146">
        <f>'5.DESPESAS'!X55</f>
        <v>111010.77842499749</v>
      </c>
      <c r="W15" s="146">
        <f>'5.DESPESAS'!Y55</f>
        <v>111010.77842499749</v>
      </c>
      <c r="X15" s="146">
        <f>'5.DESPESAS'!Z55</f>
        <v>111010.77842499749</v>
      </c>
      <c r="Y15" s="146">
        <f>'5.DESPESAS'!AA55</f>
        <v>193262.7786787175</v>
      </c>
      <c r="Z15" s="146">
        <f>'5.DESPESAS'!AB55</f>
        <v>238762.11906499747</v>
      </c>
      <c r="AA15" s="146">
        <f>'5.DESPESAS'!AC55</f>
        <v>222288.7009849975</v>
      </c>
      <c r="AB15" s="146">
        <f>'5.DESPESAS'!AD55</f>
        <v>111010.77842499749</v>
      </c>
      <c r="AC15" s="146">
        <f>'5.DESPESAS'!AE55</f>
        <v>111010.77842499749</v>
      </c>
      <c r="AD15" s="146">
        <f>'5.DESPESAS'!AF55</f>
        <v>111010.77842499749</v>
      </c>
      <c r="AE15" s="146">
        <f>'5.DESPESAS'!AG55</f>
        <v>111010.77842499749</v>
      </c>
      <c r="AF15" s="146">
        <f>'5.DESPESAS'!AH55</f>
        <v>111371.97842499749</v>
      </c>
      <c r="AG15" s="146">
        <f>'5.DESPESAS'!AI55</f>
        <v>111010.77842499749</v>
      </c>
      <c r="AH15" s="146">
        <f>'5.DESPESAS'!AJ55</f>
        <v>111010.77842499749</v>
      </c>
    </row>
    <row r="16" spans="1:34" s="36" customFormat="1" ht="27.75" customHeight="1" collapsed="1">
      <c r="C16" s="21" t="s">
        <v>53</v>
      </c>
      <c r="D16" s="147">
        <f t="shared" si="1"/>
        <v>71837767.506083027</v>
      </c>
      <c r="E16" s="148">
        <f>E12-E13-E14-E15</f>
        <v>2337802.3662243625</v>
      </c>
      <c r="F16" s="148">
        <f t="shared" ref="F16:AH16" si="5">F12-F13-F14-F15</f>
        <v>2299572.5534967622</v>
      </c>
      <c r="G16" s="148">
        <f t="shared" si="5"/>
        <v>2315684.7715767622</v>
      </c>
      <c r="H16" s="148">
        <f t="shared" si="5"/>
        <v>2426962.6941367625</v>
      </c>
      <c r="I16" s="148">
        <f t="shared" si="5"/>
        <v>2426962.6941367625</v>
      </c>
      <c r="J16" s="148">
        <f t="shared" si="5"/>
        <v>2426601.4941367623</v>
      </c>
      <c r="K16" s="148">
        <f t="shared" si="5"/>
        <v>2426962.6941367625</v>
      </c>
      <c r="L16" s="148">
        <f t="shared" si="5"/>
        <v>2426962.6941367625</v>
      </c>
      <c r="M16" s="148">
        <f t="shared" si="5"/>
        <v>2426962.6941367625</v>
      </c>
      <c r="N16" s="148">
        <f t="shared" si="5"/>
        <v>2426962.6941367625</v>
      </c>
      <c r="O16" s="148">
        <f t="shared" si="5"/>
        <v>2344710.6938830423</v>
      </c>
      <c r="P16" s="148">
        <f t="shared" si="5"/>
        <v>2299211.3534967625</v>
      </c>
      <c r="Q16" s="148">
        <f t="shared" si="5"/>
        <v>2315684.7715767622</v>
      </c>
      <c r="R16" s="148">
        <f t="shared" si="5"/>
        <v>2426962.6941367625</v>
      </c>
      <c r="S16" s="148">
        <f t="shared" si="5"/>
        <v>2426962.6941367625</v>
      </c>
      <c r="T16" s="148">
        <f t="shared" si="5"/>
        <v>2426962.6941367625</v>
      </c>
      <c r="U16" s="148">
        <f t="shared" si="5"/>
        <v>2426962.6941367625</v>
      </c>
      <c r="V16" s="148">
        <f t="shared" si="5"/>
        <v>2426962.6941367625</v>
      </c>
      <c r="W16" s="148">
        <f t="shared" si="5"/>
        <v>2426962.6941367625</v>
      </c>
      <c r="X16" s="148">
        <f t="shared" si="5"/>
        <v>2426962.6941367625</v>
      </c>
      <c r="Y16" s="148">
        <f t="shared" si="5"/>
        <v>2344710.6938830423</v>
      </c>
      <c r="Z16" s="148">
        <f t="shared" si="5"/>
        <v>2299211.3534967625</v>
      </c>
      <c r="AA16" s="148">
        <f t="shared" si="5"/>
        <v>2315684.7715767622</v>
      </c>
      <c r="AB16" s="148">
        <f t="shared" si="5"/>
        <v>2426962.6941367625</v>
      </c>
      <c r="AC16" s="148">
        <f t="shared" si="5"/>
        <v>2426962.6941367625</v>
      </c>
      <c r="AD16" s="148">
        <f t="shared" si="5"/>
        <v>2426962.6941367625</v>
      </c>
      <c r="AE16" s="148">
        <f t="shared" si="5"/>
        <v>2426962.6941367625</v>
      </c>
      <c r="AF16" s="148">
        <f t="shared" si="5"/>
        <v>2426601.4941367623</v>
      </c>
      <c r="AG16" s="148">
        <f t="shared" si="5"/>
        <v>2426962.6941367625</v>
      </c>
      <c r="AH16" s="148">
        <f t="shared" si="5"/>
        <v>2426962.6941367625</v>
      </c>
    </row>
    <row r="17" spans="1:64" s="37" customFormat="1" ht="24.9" customHeight="1">
      <c r="C17" s="119" t="s">
        <v>54</v>
      </c>
      <c r="D17" s="157">
        <f>AVERAGE(E17:AH17)</f>
        <v>0.47226729209219059</v>
      </c>
      <c r="E17" s="117">
        <f>E16/E12</f>
        <v>0.46106705342005777</v>
      </c>
      <c r="F17" s="117">
        <f t="shared" ref="F17:AH17" si="6">F16/F12</f>
        <v>0.4535272770207453</v>
      </c>
      <c r="G17" s="117">
        <f t="shared" si="6"/>
        <v>0.45670496775351876</v>
      </c>
      <c r="H17" s="117">
        <f t="shared" si="6"/>
        <v>0.47865146956509264</v>
      </c>
      <c r="I17" s="117">
        <f t="shared" si="6"/>
        <v>0.47865146956509264</v>
      </c>
      <c r="J17" s="117">
        <f t="shared" si="6"/>
        <v>0.47858023282493811</v>
      </c>
      <c r="K17" s="117">
        <f t="shared" si="6"/>
        <v>0.47865146956509264</v>
      </c>
      <c r="L17" s="117">
        <f t="shared" si="6"/>
        <v>0.47865146956509264</v>
      </c>
      <c r="M17" s="117">
        <f t="shared" si="6"/>
        <v>0.47865146956509264</v>
      </c>
      <c r="N17" s="117">
        <f t="shared" si="6"/>
        <v>0.47865146956509264</v>
      </c>
      <c r="O17" s="117">
        <f t="shared" si="6"/>
        <v>0.46242953055827368</v>
      </c>
      <c r="P17" s="117">
        <f t="shared" si="6"/>
        <v>0.45345604028059083</v>
      </c>
      <c r="Q17" s="117">
        <f t="shared" si="6"/>
        <v>0.45670496775351876</v>
      </c>
      <c r="R17" s="117">
        <f t="shared" si="6"/>
        <v>0.47865146956509264</v>
      </c>
      <c r="S17" s="117">
        <f t="shared" si="6"/>
        <v>0.47865146956509264</v>
      </c>
      <c r="T17" s="117">
        <f t="shared" si="6"/>
        <v>0.47865146956509264</v>
      </c>
      <c r="U17" s="117">
        <f t="shared" si="6"/>
        <v>0.47865146956509264</v>
      </c>
      <c r="V17" s="117">
        <f t="shared" si="6"/>
        <v>0.47865146956509264</v>
      </c>
      <c r="W17" s="117">
        <f t="shared" si="6"/>
        <v>0.47865146956509264</v>
      </c>
      <c r="X17" s="117">
        <f t="shared" si="6"/>
        <v>0.47865146956509264</v>
      </c>
      <c r="Y17" s="117">
        <f t="shared" si="6"/>
        <v>0.46242953055827368</v>
      </c>
      <c r="Z17" s="117">
        <f t="shared" si="6"/>
        <v>0.45345604028059083</v>
      </c>
      <c r="AA17" s="117">
        <f t="shared" si="6"/>
        <v>0.45670496775351876</v>
      </c>
      <c r="AB17" s="117">
        <f t="shared" si="6"/>
        <v>0.47865146956509264</v>
      </c>
      <c r="AC17" s="117">
        <f t="shared" si="6"/>
        <v>0.47865146956509264</v>
      </c>
      <c r="AD17" s="117">
        <f t="shared" si="6"/>
        <v>0.47865146956509264</v>
      </c>
      <c r="AE17" s="117">
        <f t="shared" si="6"/>
        <v>0.47865146956509264</v>
      </c>
      <c r="AF17" s="117">
        <f t="shared" si="6"/>
        <v>0.47858023282493811</v>
      </c>
      <c r="AG17" s="117">
        <f t="shared" si="6"/>
        <v>0.47865146956509264</v>
      </c>
      <c r="AH17" s="117">
        <f t="shared" si="6"/>
        <v>0.47865146956509264</v>
      </c>
    </row>
    <row r="18" spans="1:64" s="37" customFormat="1" ht="24.9" customHeight="1">
      <c r="C18" s="142" t="s">
        <v>257</v>
      </c>
      <c r="D18" s="145">
        <f t="shared" si="1"/>
        <v>4840288.9518058002</v>
      </c>
      <c r="E18" s="143">
        <f>'6.AMORTIZAÇÃO E DEPRECIAÇÃO'!E11</f>
        <v>423300.00126859994</v>
      </c>
      <c r="F18" s="143">
        <f>'6.AMORTIZAÇÃO E DEPRECIAÇÃO'!F11</f>
        <v>636950.70319999999</v>
      </c>
      <c r="G18" s="143">
        <f>'6.AMORTIZAÇÃO E DEPRECIAÇÃO'!G11</f>
        <v>556389.61279999989</v>
      </c>
      <c r="H18" s="143">
        <f>'6.AMORTIZAÇÃO E DEPRECIAÇÃO'!H11</f>
        <v>0</v>
      </c>
      <c r="I18" s="143">
        <f>'6.AMORTIZAÇÃO E DEPRECIAÇÃO'!I11</f>
        <v>0</v>
      </c>
      <c r="J18" s="143">
        <f>'6.AMORTIZAÇÃO E DEPRECIAÇÃO'!J11</f>
        <v>3612</v>
      </c>
      <c r="K18" s="143">
        <f>'6.AMORTIZAÇÃO E DEPRECIAÇÃO'!K11</f>
        <v>0</v>
      </c>
      <c r="L18" s="143">
        <f>'6.AMORTIZAÇÃO E DEPRECIAÇÃO'!L11</f>
        <v>0</v>
      </c>
      <c r="M18" s="143">
        <f>'6.AMORTIZAÇÃO E DEPRECIAÇÃO'!M11</f>
        <v>0</v>
      </c>
      <c r="N18" s="143">
        <f>'6.AMORTIZAÇÃO E DEPRECIAÇÃO'!N11</f>
        <v>0</v>
      </c>
      <c r="O18" s="143">
        <f>'6.AMORTIZAÇÃO E DEPRECIAÇÃO'!O11</f>
        <v>411260.00126859994</v>
      </c>
      <c r="P18" s="143">
        <f>'6.AMORTIZAÇÃO E DEPRECIAÇÃO'!P11</f>
        <v>640562.70319999999</v>
      </c>
      <c r="Q18" s="143">
        <f>'6.AMORTIZAÇÃO E DEPRECIAÇÃO'!Q11</f>
        <v>556389.61279999989</v>
      </c>
      <c r="R18" s="143">
        <f>'6.AMORTIZAÇÃO E DEPRECIAÇÃO'!R11</f>
        <v>0</v>
      </c>
      <c r="S18" s="143">
        <f>'6.AMORTIZAÇÃO E DEPRECIAÇÃO'!S11</f>
        <v>0</v>
      </c>
      <c r="T18" s="143">
        <f>'6.AMORTIZAÇÃO E DEPRECIAÇÃO'!T11</f>
        <v>0</v>
      </c>
      <c r="U18" s="143">
        <f>'6.AMORTIZAÇÃO E DEPRECIAÇÃO'!U11</f>
        <v>0</v>
      </c>
      <c r="V18" s="143">
        <f>'6.AMORTIZAÇÃO E DEPRECIAÇÃO'!V11</f>
        <v>0</v>
      </c>
      <c r="W18" s="143">
        <f>'6.AMORTIZAÇÃO E DEPRECIAÇÃO'!W11</f>
        <v>0</v>
      </c>
      <c r="X18" s="143">
        <f>'6.AMORTIZAÇÃO E DEPRECIAÇÃO'!X11</f>
        <v>0</v>
      </c>
      <c r="Y18" s="143">
        <f>'6.AMORTIZAÇÃO E DEPRECIAÇÃO'!Y11</f>
        <v>411260.00126859994</v>
      </c>
      <c r="Z18" s="143">
        <f>'6.AMORTIZAÇÃO E DEPRECIAÇÃO'!Z11</f>
        <v>640562.70319999999</v>
      </c>
      <c r="AA18" s="143">
        <f>'6.AMORTIZAÇÃO E DEPRECIAÇÃO'!AA11</f>
        <v>556389.61279999989</v>
      </c>
      <c r="AB18" s="143">
        <f>'6.AMORTIZAÇÃO E DEPRECIAÇÃO'!AB11</f>
        <v>0</v>
      </c>
      <c r="AC18" s="143">
        <f>'6.AMORTIZAÇÃO E DEPRECIAÇÃO'!AC11</f>
        <v>0</v>
      </c>
      <c r="AD18" s="143">
        <f>'6.AMORTIZAÇÃO E DEPRECIAÇÃO'!AD11</f>
        <v>0</v>
      </c>
      <c r="AE18" s="143">
        <f>'6.AMORTIZAÇÃO E DEPRECIAÇÃO'!AE11</f>
        <v>0</v>
      </c>
      <c r="AF18" s="143">
        <f>'6.AMORTIZAÇÃO E DEPRECIAÇÃO'!AF11</f>
        <v>3612</v>
      </c>
      <c r="AG18" s="143">
        <f>'6.AMORTIZAÇÃO E DEPRECIAÇÃO'!AG11</f>
        <v>0</v>
      </c>
      <c r="AH18" s="143">
        <f>'6.AMORTIZAÇÃO E DEPRECIAÇÃO'!AH11</f>
        <v>0</v>
      </c>
    </row>
    <row r="19" spans="1:64" s="122" customFormat="1" ht="28.5" customHeight="1" collapsed="1">
      <c r="A19" s="30"/>
      <c r="B19" s="30"/>
      <c r="C19" s="121" t="s">
        <v>258</v>
      </c>
      <c r="D19" s="149">
        <f t="shared" si="1"/>
        <v>48555665.900991991</v>
      </c>
      <c r="E19" s="144">
        <f>'6.AMORTIZAÇÃO E DEPRECIAÇÃO'!G58</f>
        <v>0</v>
      </c>
      <c r="F19" s="144">
        <f>'6.AMORTIZAÇÃO E DEPRECIAÇÃO'!H58</f>
        <v>445801.63956199994</v>
      </c>
      <c r="G19" s="144">
        <f>'6.AMORTIZAÇÃO E DEPRECIAÇÃO'!I58</f>
        <v>1082752.3427619999</v>
      </c>
      <c r="H19" s="144">
        <f>'6.AMORTIZAÇÃO E DEPRECIAÇÃO'!J58</f>
        <v>1639141.9555619999</v>
      </c>
      <c r="I19" s="144">
        <f>'6.AMORTIZAÇÃO E DEPRECIAÇÃO'!K58</f>
        <v>1639141.9555619999</v>
      </c>
      <c r="J19" s="144">
        <f>'6.AMORTIZAÇÃO E DEPRECIAÇÃO'!L58</f>
        <v>1639141.9555619999</v>
      </c>
      <c r="K19" s="144">
        <f>'6.AMORTIZAÇÃO E DEPRECIAÇÃO'!M58</f>
        <v>1642753.9555619999</v>
      </c>
      <c r="L19" s="144">
        <f>'6.AMORTIZAÇÃO E DEPRECIAÇÃO'!N58</f>
        <v>1642753.9555619999</v>
      </c>
      <c r="M19" s="144">
        <f>'6.AMORTIZAÇÃO E DEPRECIAÇÃO'!O58</f>
        <v>1642753.9555619999</v>
      </c>
      <c r="N19" s="144">
        <f>'6.AMORTIZAÇÃO E DEPRECIAÇÃO'!P58</f>
        <v>1642753.9555619999</v>
      </c>
      <c r="O19" s="144">
        <f>'6.AMORTIZAÇÃO E DEPRECIAÇÃO'!Q58</f>
        <v>1642753.9555619999</v>
      </c>
      <c r="P19" s="144">
        <f>'6.AMORTIZAÇÃO E DEPRECIAÇÃO'!R58</f>
        <v>1604600.3172686002</v>
      </c>
      <c r="Q19" s="144">
        <f>'6.AMORTIZAÇÃO E DEPRECIAÇÃO'!S58</f>
        <v>1606406.3172686</v>
      </c>
      <c r="R19" s="144">
        <f>'6.AMORTIZAÇÃO E DEPRECIAÇÃO'!T58</f>
        <v>1606406.3172686</v>
      </c>
      <c r="S19" s="144">
        <f>'6.AMORTIZAÇÃO E DEPRECIAÇÃO'!U58</f>
        <v>1606406.3172686</v>
      </c>
      <c r="T19" s="144">
        <f>'6.AMORTIZAÇÃO E DEPRECIAÇÃO'!V58</f>
        <v>1606406.3172686</v>
      </c>
      <c r="U19" s="144">
        <f>'6.AMORTIZAÇÃO E DEPRECIAÇÃO'!W58</f>
        <v>1606406.3172686</v>
      </c>
      <c r="V19" s="144">
        <f>'6.AMORTIZAÇÃO E DEPRECIAÇÃO'!X58</f>
        <v>1606406.3172686</v>
      </c>
      <c r="W19" s="144">
        <f>'6.AMORTIZAÇÃO E DEPRECIAÇÃO'!Y58</f>
        <v>1606406.3172686</v>
      </c>
      <c r="X19" s="144">
        <f>'6.AMORTIZAÇÃO E DEPRECIAÇÃO'!Z58</f>
        <v>1606406.3172686</v>
      </c>
      <c r="Y19" s="144">
        <f>'6.AMORTIZAÇÃO E DEPRECIAÇÃO'!AA58</f>
        <v>1606406.3172686</v>
      </c>
      <c r="Z19" s="144">
        <f>'6.AMORTIZAÇÃO E DEPRECIAÇÃO'!AB58</f>
        <v>1652101.8729651112</v>
      </c>
      <c r="AA19" s="144">
        <f>'6.AMORTIZAÇÃO E DEPRECIAÇÃO'!AC58</f>
        <v>1811791.048765111</v>
      </c>
      <c r="AB19" s="144">
        <f>'6.AMORTIZAÇÃO E DEPRECIAÇÃO'!AD58</f>
        <v>2050243.739965111</v>
      </c>
      <c r="AC19" s="144">
        <f>'6.AMORTIZAÇÃO E DEPRECIAÇÃO'!AE58</f>
        <v>2050243.739965111</v>
      </c>
      <c r="AD19" s="144">
        <f>'6.AMORTIZAÇÃO E DEPRECIAÇÃO'!AF58</f>
        <v>2050243.739965111</v>
      </c>
      <c r="AE19" s="144">
        <f>'6.AMORTIZAÇÃO E DEPRECIAÇÃO'!AG58</f>
        <v>2050243.739965111</v>
      </c>
      <c r="AF19" s="144">
        <f>'6.AMORTIZAÇÃO E DEPRECIAÇÃO'!AH58</f>
        <v>2050243.739965111</v>
      </c>
      <c r="AG19" s="144">
        <f>'6.AMORTIZAÇÃO E DEPRECIAÇÃO'!AI58</f>
        <v>2059273.739965111</v>
      </c>
      <c r="AH19" s="144">
        <f>'6.AMORTIZAÇÃO E DEPRECIAÇÃO'!AJ58</f>
        <v>2059273.739965111</v>
      </c>
    </row>
    <row r="20" spans="1:64" s="36" customFormat="1" ht="31.5" customHeight="1" collapsed="1">
      <c r="C20" s="123" t="s">
        <v>55</v>
      </c>
      <c r="D20" s="151">
        <f t="shared" si="1"/>
        <v>22858801.603822425</v>
      </c>
      <c r="E20" s="152">
        <f>E16-E19-E18</f>
        <v>1914502.3649557626</v>
      </c>
      <c r="F20" s="152">
        <f t="shared" ref="F20:AH20" si="7">F16-F19</f>
        <v>1853770.9139347621</v>
      </c>
      <c r="G20" s="152">
        <f t="shared" si="7"/>
        <v>1232932.4288147623</v>
      </c>
      <c r="H20" s="152">
        <f t="shared" si="7"/>
        <v>787820.7385747626</v>
      </c>
      <c r="I20" s="152">
        <f t="shared" si="7"/>
        <v>787820.7385747626</v>
      </c>
      <c r="J20" s="152">
        <f t="shared" si="7"/>
        <v>787459.53857476241</v>
      </c>
      <c r="K20" s="152">
        <f t="shared" si="7"/>
        <v>784208.7385747626</v>
      </c>
      <c r="L20" s="152">
        <f t="shared" si="7"/>
        <v>784208.7385747626</v>
      </c>
      <c r="M20" s="152">
        <f t="shared" si="7"/>
        <v>784208.7385747626</v>
      </c>
      <c r="N20" s="152">
        <f t="shared" si="7"/>
        <v>784208.7385747626</v>
      </c>
      <c r="O20" s="152">
        <f t="shared" si="7"/>
        <v>701956.73832104239</v>
      </c>
      <c r="P20" s="152">
        <f t="shared" si="7"/>
        <v>694611.03622816224</v>
      </c>
      <c r="Q20" s="152">
        <f t="shared" si="7"/>
        <v>709278.45430816221</v>
      </c>
      <c r="R20" s="152">
        <f t="shared" si="7"/>
        <v>820556.37686816254</v>
      </c>
      <c r="S20" s="152">
        <f t="shared" si="7"/>
        <v>820556.37686816254</v>
      </c>
      <c r="T20" s="152">
        <f t="shared" si="7"/>
        <v>820556.37686816254</v>
      </c>
      <c r="U20" s="152">
        <f t="shared" si="7"/>
        <v>820556.37686816254</v>
      </c>
      <c r="V20" s="152">
        <f t="shared" si="7"/>
        <v>820556.37686816254</v>
      </c>
      <c r="W20" s="152">
        <f t="shared" si="7"/>
        <v>820556.37686816254</v>
      </c>
      <c r="X20" s="152">
        <f t="shared" si="7"/>
        <v>820556.37686816254</v>
      </c>
      <c r="Y20" s="152">
        <f t="shared" si="7"/>
        <v>738304.37661444233</v>
      </c>
      <c r="Z20" s="152">
        <f t="shared" si="7"/>
        <v>647109.48053165129</v>
      </c>
      <c r="AA20" s="152">
        <f t="shared" si="7"/>
        <v>503893.72281165118</v>
      </c>
      <c r="AB20" s="152">
        <f t="shared" si="7"/>
        <v>376718.95417165151</v>
      </c>
      <c r="AC20" s="152">
        <f t="shared" si="7"/>
        <v>376718.95417165151</v>
      </c>
      <c r="AD20" s="152">
        <f t="shared" si="7"/>
        <v>376718.95417165151</v>
      </c>
      <c r="AE20" s="152">
        <f t="shared" si="7"/>
        <v>376718.95417165151</v>
      </c>
      <c r="AF20" s="152">
        <f t="shared" si="7"/>
        <v>376357.75417165132</v>
      </c>
      <c r="AG20" s="152">
        <f t="shared" si="7"/>
        <v>367688.95417165151</v>
      </c>
      <c r="AH20" s="152">
        <f t="shared" si="7"/>
        <v>367688.95417165151</v>
      </c>
    </row>
    <row r="21" spans="1:64" ht="24.9" customHeight="1" collapsed="1">
      <c r="A21" s="39"/>
      <c r="B21" s="39"/>
      <c r="C21" s="120" t="s">
        <v>56</v>
      </c>
      <c r="D21" s="149">
        <f t="shared" si="1"/>
        <v>0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44">
        <v>0</v>
      </c>
      <c r="AG21" s="144">
        <v>0</v>
      </c>
      <c r="AH21" s="144">
        <v>0</v>
      </c>
    </row>
    <row r="22" spans="1:64" s="36" customFormat="1" ht="24.9" customHeight="1" collapsed="1">
      <c r="C22" s="123" t="s">
        <v>57</v>
      </c>
      <c r="D22" s="151">
        <f t="shared" si="1"/>
        <v>22858801.603822425</v>
      </c>
      <c r="E22" s="152">
        <f>E20+E21</f>
        <v>1914502.3649557626</v>
      </c>
      <c r="F22" s="152">
        <f t="shared" ref="F22:AH22" si="8">F20+F21</f>
        <v>1853770.9139347621</v>
      </c>
      <c r="G22" s="152">
        <f t="shared" si="8"/>
        <v>1232932.4288147623</v>
      </c>
      <c r="H22" s="152">
        <f t="shared" si="8"/>
        <v>787820.7385747626</v>
      </c>
      <c r="I22" s="152">
        <f t="shared" si="8"/>
        <v>787820.7385747626</v>
      </c>
      <c r="J22" s="152">
        <f t="shared" si="8"/>
        <v>787459.53857476241</v>
      </c>
      <c r="K22" s="152">
        <f t="shared" si="8"/>
        <v>784208.7385747626</v>
      </c>
      <c r="L22" s="152">
        <f t="shared" si="8"/>
        <v>784208.7385747626</v>
      </c>
      <c r="M22" s="152">
        <f t="shared" si="8"/>
        <v>784208.7385747626</v>
      </c>
      <c r="N22" s="152">
        <f t="shared" si="8"/>
        <v>784208.7385747626</v>
      </c>
      <c r="O22" s="152">
        <f t="shared" si="8"/>
        <v>701956.73832104239</v>
      </c>
      <c r="P22" s="152">
        <f t="shared" si="8"/>
        <v>694611.03622816224</v>
      </c>
      <c r="Q22" s="152">
        <f t="shared" si="8"/>
        <v>709278.45430816221</v>
      </c>
      <c r="R22" s="152">
        <f t="shared" si="8"/>
        <v>820556.37686816254</v>
      </c>
      <c r="S22" s="152">
        <f t="shared" si="8"/>
        <v>820556.37686816254</v>
      </c>
      <c r="T22" s="152">
        <f t="shared" si="8"/>
        <v>820556.37686816254</v>
      </c>
      <c r="U22" s="152">
        <f t="shared" si="8"/>
        <v>820556.37686816254</v>
      </c>
      <c r="V22" s="152">
        <f t="shared" si="8"/>
        <v>820556.37686816254</v>
      </c>
      <c r="W22" s="152">
        <f t="shared" si="8"/>
        <v>820556.37686816254</v>
      </c>
      <c r="X22" s="152">
        <f t="shared" si="8"/>
        <v>820556.37686816254</v>
      </c>
      <c r="Y22" s="152">
        <f t="shared" si="8"/>
        <v>738304.37661444233</v>
      </c>
      <c r="Z22" s="152">
        <f t="shared" si="8"/>
        <v>647109.48053165129</v>
      </c>
      <c r="AA22" s="152">
        <f t="shared" si="8"/>
        <v>503893.72281165118</v>
      </c>
      <c r="AB22" s="152">
        <f t="shared" si="8"/>
        <v>376718.95417165151</v>
      </c>
      <c r="AC22" s="152">
        <f t="shared" si="8"/>
        <v>376718.95417165151</v>
      </c>
      <c r="AD22" s="152">
        <f t="shared" si="8"/>
        <v>376718.95417165151</v>
      </c>
      <c r="AE22" s="152">
        <f t="shared" si="8"/>
        <v>376718.95417165151</v>
      </c>
      <c r="AF22" s="152">
        <f t="shared" si="8"/>
        <v>376357.75417165132</v>
      </c>
      <c r="AG22" s="152">
        <f t="shared" si="8"/>
        <v>367688.95417165151</v>
      </c>
      <c r="AH22" s="152">
        <f t="shared" si="8"/>
        <v>367688.95417165151</v>
      </c>
    </row>
    <row r="23" spans="1:64" ht="33" customHeight="1" collapsed="1">
      <c r="C23" s="154" t="s">
        <v>58</v>
      </c>
      <c r="D23" s="153">
        <f>D22*'5.DESPESAS'!$P$19</f>
        <v>7771992.545299625</v>
      </c>
      <c r="E23" s="144">
        <f>E22*'5.DESPESAS'!$P$19</f>
        <v>650930.80408495932</v>
      </c>
      <c r="F23" s="144">
        <f>F22*'5.DESPESAS'!$P$19</f>
        <v>630282.11073781922</v>
      </c>
      <c r="G23" s="144">
        <f>G22*'5.DESPESAS'!$P$19</f>
        <v>419197.02579701919</v>
      </c>
      <c r="H23" s="144">
        <f>H22*'5.DESPESAS'!$P$19</f>
        <v>267859.05111541931</v>
      </c>
      <c r="I23" s="144">
        <f>I22*'5.DESPESAS'!$P$19</f>
        <v>267859.05111541931</v>
      </c>
      <c r="J23" s="144">
        <f>J22*'5.DESPESAS'!$P$19</f>
        <v>267736.24311541923</v>
      </c>
      <c r="K23" s="144">
        <f>K22*'5.DESPESAS'!$P$19</f>
        <v>266630.97111541929</v>
      </c>
      <c r="L23" s="144">
        <f>L22*'5.DESPESAS'!$P$19</f>
        <v>266630.97111541929</v>
      </c>
      <c r="M23" s="144">
        <f>M22*'5.DESPESAS'!$P$19</f>
        <v>266630.97111541929</v>
      </c>
      <c r="N23" s="144">
        <f>N22*'5.DESPESAS'!$P$19</f>
        <v>266630.97111541929</v>
      </c>
      <c r="O23" s="144">
        <f>O22*'5.DESPESAS'!$P$19</f>
        <v>238665.29102915444</v>
      </c>
      <c r="P23" s="144">
        <f>P22*'5.DESPESAS'!$P$19</f>
        <v>236167.75231757518</v>
      </c>
      <c r="Q23" s="144">
        <f>Q22*'5.DESPESAS'!$P$19</f>
        <v>241154.67446477516</v>
      </c>
      <c r="R23" s="144">
        <f>R22*'5.DESPESAS'!$P$19</f>
        <v>278989.16813517531</v>
      </c>
      <c r="S23" s="144">
        <f>S22*'5.DESPESAS'!$P$19</f>
        <v>278989.16813517531</v>
      </c>
      <c r="T23" s="144">
        <f>T22*'5.DESPESAS'!$P$19</f>
        <v>278989.16813517531</v>
      </c>
      <c r="U23" s="144">
        <f>U22*'5.DESPESAS'!$P$19</f>
        <v>278989.16813517531</v>
      </c>
      <c r="V23" s="144">
        <f>V22*'5.DESPESAS'!$P$19</f>
        <v>278989.16813517531</v>
      </c>
      <c r="W23" s="144">
        <f>W22*'5.DESPESAS'!$P$19</f>
        <v>278989.16813517531</v>
      </c>
      <c r="X23" s="144">
        <f>X22*'5.DESPESAS'!$P$19</f>
        <v>278989.16813517531</v>
      </c>
      <c r="Y23" s="144">
        <f>Y22*'5.DESPESAS'!$P$19</f>
        <v>251023.4880489104</v>
      </c>
      <c r="Z23" s="144">
        <f>Z22*'5.DESPESAS'!$P$19</f>
        <v>220017.22338076145</v>
      </c>
      <c r="AA23" s="144">
        <f>AA22*'5.DESPESAS'!$P$19</f>
        <v>171323.86575596142</v>
      </c>
      <c r="AB23" s="144">
        <f>AB22*'5.DESPESAS'!$P$19</f>
        <v>128084.44441836153</v>
      </c>
      <c r="AC23" s="144">
        <f>AC22*'5.DESPESAS'!$P$19</f>
        <v>128084.44441836153</v>
      </c>
      <c r="AD23" s="144">
        <f>AD22*'5.DESPESAS'!$P$19</f>
        <v>128084.44441836153</v>
      </c>
      <c r="AE23" s="144">
        <f>AE22*'5.DESPESAS'!$P$19</f>
        <v>128084.44441836153</v>
      </c>
      <c r="AF23" s="144">
        <f>AF22*'5.DESPESAS'!$P$19</f>
        <v>127961.63641836146</v>
      </c>
      <c r="AG23" s="144">
        <f>AG22*'5.DESPESAS'!$P$19</f>
        <v>125014.24441836152</v>
      </c>
      <c r="AH23" s="144">
        <f>AH22*'5.DESPESAS'!$P$19</f>
        <v>125014.24441836152</v>
      </c>
    </row>
    <row r="24" spans="1:64" s="36" customFormat="1" ht="33" customHeight="1" collapsed="1">
      <c r="C24" s="123" t="s">
        <v>261</v>
      </c>
      <c r="D24" s="151">
        <f t="shared" si="1"/>
        <v>15086809.058522807</v>
      </c>
      <c r="E24" s="152">
        <f>E22-E23</f>
        <v>1263571.5608708034</v>
      </c>
      <c r="F24" s="152">
        <f t="shared" ref="F24:AH24" si="9">F22-F23</f>
        <v>1223488.8031969429</v>
      </c>
      <c r="G24" s="152">
        <f t="shared" si="9"/>
        <v>813735.40301774302</v>
      </c>
      <c r="H24" s="152">
        <f t="shared" si="9"/>
        <v>519961.68745934329</v>
      </c>
      <c r="I24" s="152">
        <f t="shared" si="9"/>
        <v>519961.68745934329</v>
      </c>
      <c r="J24" s="152">
        <f t="shared" si="9"/>
        <v>519723.29545934318</v>
      </c>
      <c r="K24" s="152">
        <f t="shared" si="9"/>
        <v>517577.7674593433</v>
      </c>
      <c r="L24" s="152">
        <f t="shared" si="9"/>
        <v>517577.7674593433</v>
      </c>
      <c r="M24" s="152">
        <f t="shared" si="9"/>
        <v>517577.7674593433</v>
      </c>
      <c r="N24" s="152">
        <f t="shared" si="9"/>
        <v>517577.7674593433</v>
      </c>
      <c r="O24" s="152">
        <f t="shared" si="9"/>
        <v>463291.44729188795</v>
      </c>
      <c r="P24" s="152">
        <f t="shared" si="9"/>
        <v>458443.28391058708</v>
      </c>
      <c r="Q24" s="152">
        <f t="shared" si="9"/>
        <v>468123.77984338708</v>
      </c>
      <c r="R24" s="152">
        <f t="shared" si="9"/>
        <v>541567.20873298729</v>
      </c>
      <c r="S24" s="152">
        <f t="shared" si="9"/>
        <v>541567.20873298729</v>
      </c>
      <c r="T24" s="152">
        <f t="shared" si="9"/>
        <v>541567.20873298729</v>
      </c>
      <c r="U24" s="152">
        <f t="shared" si="9"/>
        <v>541567.20873298729</v>
      </c>
      <c r="V24" s="152">
        <f t="shared" si="9"/>
        <v>541567.20873298729</v>
      </c>
      <c r="W24" s="152">
        <f t="shared" si="9"/>
        <v>541567.20873298729</v>
      </c>
      <c r="X24" s="152">
        <f t="shared" si="9"/>
        <v>541567.20873298729</v>
      </c>
      <c r="Y24" s="152">
        <f t="shared" si="9"/>
        <v>487280.88856553193</v>
      </c>
      <c r="Z24" s="152">
        <f t="shared" si="9"/>
        <v>427092.25715088984</v>
      </c>
      <c r="AA24" s="152">
        <f t="shared" si="9"/>
        <v>332569.85705568979</v>
      </c>
      <c r="AB24" s="152">
        <f t="shared" si="9"/>
        <v>248634.50975328998</v>
      </c>
      <c r="AC24" s="152">
        <f t="shared" si="9"/>
        <v>248634.50975328998</v>
      </c>
      <c r="AD24" s="152">
        <f t="shared" si="9"/>
        <v>248634.50975328998</v>
      </c>
      <c r="AE24" s="152">
        <f t="shared" si="9"/>
        <v>248634.50975328998</v>
      </c>
      <c r="AF24" s="152">
        <f t="shared" si="9"/>
        <v>248396.11775328987</v>
      </c>
      <c r="AG24" s="152">
        <f t="shared" si="9"/>
        <v>242674.70975328999</v>
      </c>
      <c r="AH24" s="152">
        <f t="shared" si="9"/>
        <v>242674.70975328999</v>
      </c>
    </row>
    <row r="25" spans="1:64" ht="24.9" customHeight="1" collapsed="1">
      <c r="B25" s="243" t="s">
        <v>262</v>
      </c>
      <c r="C25" s="239" t="s">
        <v>256</v>
      </c>
      <c r="D25" s="241" t="str">
        <f t="shared" ref="D25:AH25" si="10">D2</f>
        <v>Total
em R$</v>
      </c>
      <c r="E25" s="34">
        <f t="shared" si="10"/>
        <v>1</v>
      </c>
      <c r="F25" s="34">
        <f t="shared" si="10"/>
        <v>2</v>
      </c>
      <c r="G25" s="34">
        <f t="shared" si="10"/>
        <v>3</v>
      </c>
      <c r="H25" s="34">
        <f t="shared" si="10"/>
        <v>4</v>
      </c>
      <c r="I25" s="34">
        <f t="shared" si="10"/>
        <v>5</v>
      </c>
      <c r="J25" s="34">
        <f t="shared" si="10"/>
        <v>6</v>
      </c>
      <c r="K25" s="34">
        <f t="shared" si="10"/>
        <v>7</v>
      </c>
      <c r="L25" s="34">
        <f t="shared" si="10"/>
        <v>8</v>
      </c>
      <c r="M25" s="34">
        <f t="shared" si="10"/>
        <v>9</v>
      </c>
      <c r="N25" s="34">
        <f t="shared" si="10"/>
        <v>10</v>
      </c>
      <c r="O25" s="34">
        <f t="shared" si="10"/>
        <v>11</v>
      </c>
      <c r="P25" s="34">
        <f t="shared" si="10"/>
        <v>12</v>
      </c>
      <c r="Q25" s="34">
        <f t="shared" si="10"/>
        <v>13</v>
      </c>
      <c r="R25" s="34">
        <f t="shared" si="10"/>
        <v>14</v>
      </c>
      <c r="S25" s="34">
        <f t="shared" si="10"/>
        <v>15</v>
      </c>
      <c r="T25" s="34">
        <f t="shared" si="10"/>
        <v>16</v>
      </c>
      <c r="U25" s="34">
        <f t="shared" si="10"/>
        <v>17</v>
      </c>
      <c r="V25" s="34">
        <f t="shared" si="10"/>
        <v>18</v>
      </c>
      <c r="W25" s="34">
        <f t="shared" si="10"/>
        <v>19</v>
      </c>
      <c r="X25" s="34">
        <f t="shared" si="10"/>
        <v>20</v>
      </c>
      <c r="Y25" s="34">
        <f t="shared" si="10"/>
        <v>21</v>
      </c>
      <c r="Z25" s="34">
        <f t="shared" si="10"/>
        <v>22</v>
      </c>
      <c r="AA25" s="34">
        <f t="shared" si="10"/>
        <v>23</v>
      </c>
      <c r="AB25" s="34">
        <f t="shared" si="10"/>
        <v>24</v>
      </c>
      <c r="AC25" s="34">
        <f t="shared" si="10"/>
        <v>25</v>
      </c>
      <c r="AD25" s="34">
        <f t="shared" si="10"/>
        <v>26</v>
      </c>
      <c r="AE25" s="34">
        <f t="shared" si="10"/>
        <v>27</v>
      </c>
      <c r="AF25" s="34">
        <f t="shared" si="10"/>
        <v>28</v>
      </c>
      <c r="AG25" s="34">
        <f t="shared" si="10"/>
        <v>29</v>
      </c>
      <c r="AH25" s="34">
        <f t="shared" si="10"/>
        <v>30</v>
      </c>
    </row>
    <row r="26" spans="1:64" ht="24.9" customHeight="1">
      <c r="B26" s="243"/>
      <c r="C26" s="240">
        <v>0</v>
      </c>
      <c r="D26" s="242"/>
      <c r="E26" s="35">
        <f t="shared" ref="E26:AH26" si="11">E3</f>
        <v>2023</v>
      </c>
      <c r="F26" s="35">
        <f t="shared" si="11"/>
        <v>2024</v>
      </c>
      <c r="G26" s="35">
        <f t="shared" si="11"/>
        <v>2025</v>
      </c>
      <c r="H26" s="35">
        <f t="shared" si="11"/>
        <v>2026</v>
      </c>
      <c r="I26" s="35">
        <f t="shared" si="11"/>
        <v>2027</v>
      </c>
      <c r="J26" s="35">
        <f t="shared" si="11"/>
        <v>2028</v>
      </c>
      <c r="K26" s="35">
        <f t="shared" si="11"/>
        <v>2029</v>
      </c>
      <c r="L26" s="35">
        <f t="shared" si="11"/>
        <v>2030</v>
      </c>
      <c r="M26" s="35">
        <f t="shared" si="11"/>
        <v>2031</v>
      </c>
      <c r="N26" s="35">
        <f t="shared" si="11"/>
        <v>2032</v>
      </c>
      <c r="O26" s="35">
        <f t="shared" si="11"/>
        <v>2033</v>
      </c>
      <c r="P26" s="35">
        <f t="shared" si="11"/>
        <v>2034</v>
      </c>
      <c r="Q26" s="35">
        <f t="shared" si="11"/>
        <v>2035</v>
      </c>
      <c r="R26" s="35">
        <f t="shared" si="11"/>
        <v>2036</v>
      </c>
      <c r="S26" s="35">
        <f t="shared" si="11"/>
        <v>2037</v>
      </c>
      <c r="T26" s="35">
        <f t="shared" si="11"/>
        <v>2038</v>
      </c>
      <c r="U26" s="35">
        <f t="shared" si="11"/>
        <v>2039</v>
      </c>
      <c r="V26" s="35">
        <f t="shared" si="11"/>
        <v>2040</v>
      </c>
      <c r="W26" s="35">
        <f t="shared" si="11"/>
        <v>2041</v>
      </c>
      <c r="X26" s="35">
        <f t="shared" si="11"/>
        <v>2042</v>
      </c>
      <c r="Y26" s="35">
        <f t="shared" si="11"/>
        <v>2043</v>
      </c>
      <c r="Z26" s="35">
        <f t="shared" si="11"/>
        <v>2044</v>
      </c>
      <c r="AA26" s="35">
        <f t="shared" si="11"/>
        <v>2045</v>
      </c>
      <c r="AB26" s="35">
        <f t="shared" si="11"/>
        <v>2046</v>
      </c>
      <c r="AC26" s="35">
        <f t="shared" si="11"/>
        <v>2047</v>
      </c>
      <c r="AD26" s="35">
        <f t="shared" si="11"/>
        <v>2048</v>
      </c>
      <c r="AE26" s="35">
        <f t="shared" si="11"/>
        <v>2049</v>
      </c>
      <c r="AF26" s="35">
        <f t="shared" si="11"/>
        <v>2050</v>
      </c>
      <c r="AG26" s="35">
        <f t="shared" si="11"/>
        <v>2051</v>
      </c>
      <c r="AH26" s="35">
        <f t="shared" si="11"/>
        <v>2052</v>
      </c>
    </row>
    <row r="27" spans="1:64" ht="24.9" customHeight="1">
      <c r="B27" s="243"/>
      <c r="C27" s="118" t="s">
        <v>259</v>
      </c>
      <c r="D27" s="145">
        <f>SUM(E27:AH27)</f>
        <v>4840288.9518058002</v>
      </c>
      <c r="E27" s="146">
        <f>E18</f>
        <v>423300.00126859994</v>
      </c>
      <c r="F27" s="146">
        <f t="shared" ref="F27:AH27" si="12">F18</f>
        <v>636950.70319999999</v>
      </c>
      <c r="G27" s="146">
        <f t="shared" si="12"/>
        <v>556389.61279999989</v>
      </c>
      <c r="H27" s="146">
        <f t="shared" si="12"/>
        <v>0</v>
      </c>
      <c r="I27" s="146">
        <f t="shared" si="12"/>
        <v>0</v>
      </c>
      <c r="J27" s="146">
        <f t="shared" si="12"/>
        <v>3612</v>
      </c>
      <c r="K27" s="146">
        <f t="shared" si="12"/>
        <v>0</v>
      </c>
      <c r="L27" s="146">
        <f t="shared" si="12"/>
        <v>0</v>
      </c>
      <c r="M27" s="146">
        <f t="shared" si="12"/>
        <v>0</v>
      </c>
      <c r="N27" s="146">
        <f t="shared" si="12"/>
        <v>0</v>
      </c>
      <c r="O27" s="146">
        <f t="shared" si="12"/>
        <v>411260.00126859994</v>
      </c>
      <c r="P27" s="146">
        <f t="shared" si="12"/>
        <v>640562.70319999999</v>
      </c>
      <c r="Q27" s="146">
        <f t="shared" si="12"/>
        <v>556389.61279999989</v>
      </c>
      <c r="R27" s="146">
        <f t="shared" si="12"/>
        <v>0</v>
      </c>
      <c r="S27" s="146">
        <f t="shared" si="12"/>
        <v>0</v>
      </c>
      <c r="T27" s="146">
        <f t="shared" si="12"/>
        <v>0</v>
      </c>
      <c r="U27" s="146">
        <f t="shared" si="12"/>
        <v>0</v>
      </c>
      <c r="V27" s="146">
        <f t="shared" si="12"/>
        <v>0</v>
      </c>
      <c r="W27" s="146">
        <f t="shared" si="12"/>
        <v>0</v>
      </c>
      <c r="X27" s="146">
        <f t="shared" si="12"/>
        <v>0</v>
      </c>
      <c r="Y27" s="146">
        <f t="shared" si="12"/>
        <v>411260.00126859994</v>
      </c>
      <c r="Z27" s="146">
        <f t="shared" si="12"/>
        <v>640562.70319999999</v>
      </c>
      <c r="AA27" s="146">
        <f t="shared" si="12"/>
        <v>556389.61279999989</v>
      </c>
      <c r="AB27" s="146">
        <f t="shared" si="12"/>
        <v>0</v>
      </c>
      <c r="AC27" s="146">
        <f t="shared" si="12"/>
        <v>0</v>
      </c>
      <c r="AD27" s="146">
        <f t="shared" si="12"/>
        <v>0</v>
      </c>
      <c r="AE27" s="146">
        <f t="shared" si="12"/>
        <v>0</v>
      </c>
      <c r="AF27" s="146">
        <f t="shared" si="12"/>
        <v>3612</v>
      </c>
      <c r="AG27" s="146">
        <f t="shared" si="12"/>
        <v>0</v>
      </c>
      <c r="AH27" s="146">
        <f t="shared" si="12"/>
        <v>0</v>
      </c>
    </row>
    <row r="28" spans="1:64" ht="24.9" customHeight="1">
      <c r="B28" s="243"/>
      <c r="C28" s="118" t="s">
        <v>260</v>
      </c>
      <c r="D28" s="145">
        <f t="shared" ref="D28:D37" si="13">SUM(E28:AH28)</f>
        <v>48555665.900991991</v>
      </c>
      <c r="E28" s="146">
        <f>E19</f>
        <v>0</v>
      </c>
      <c r="F28" s="146">
        <f t="shared" ref="F28:AH28" si="14">F19</f>
        <v>445801.63956199994</v>
      </c>
      <c r="G28" s="146">
        <f t="shared" si="14"/>
        <v>1082752.3427619999</v>
      </c>
      <c r="H28" s="146">
        <f t="shared" si="14"/>
        <v>1639141.9555619999</v>
      </c>
      <c r="I28" s="146">
        <f t="shared" si="14"/>
        <v>1639141.9555619999</v>
      </c>
      <c r="J28" s="146">
        <f t="shared" si="14"/>
        <v>1639141.9555619999</v>
      </c>
      <c r="K28" s="146">
        <f t="shared" si="14"/>
        <v>1642753.9555619999</v>
      </c>
      <c r="L28" s="146">
        <f t="shared" si="14"/>
        <v>1642753.9555619999</v>
      </c>
      <c r="M28" s="146">
        <f t="shared" si="14"/>
        <v>1642753.9555619999</v>
      </c>
      <c r="N28" s="146">
        <f t="shared" si="14"/>
        <v>1642753.9555619999</v>
      </c>
      <c r="O28" s="146">
        <f t="shared" si="14"/>
        <v>1642753.9555619999</v>
      </c>
      <c r="P28" s="146">
        <f t="shared" si="14"/>
        <v>1604600.3172686002</v>
      </c>
      <c r="Q28" s="146">
        <f t="shared" si="14"/>
        <v>1606406.3172686</v>
      </c>
      <c r="R28" s="146">
        <f t="shared" si="14"/>
        <v>1606406.3172686</v>
      </c>
      <c r="S28" s="146">
        <f t="shared" si="14"/>
        <v>1606406.3172686</v>
      </c>
      <c r="T28" s="146">
        <f t="shared" si="14"/>
        <v>1606406.3172686</v>
      </c>
      <c r="U28" s="146">
        <f t="shared" si="14"/>
        <v>1606406.3172686</v>
      </c>
      <c r="V28" s="146">
        <f t="shared" si="14"/>
        <v>1606406.3172686</v>
      </c>
      <c r="W28" s="146">
        <f t="shared" si="14"/>
        <v>1606406.3172686</v>
      </c>
      <c r="X28" s="146">
        <f t="shared" si="14"/>
        <v>1606406.3172686</v>
      </c>
      <c r="Y28" s="146">
        <f t="shared" si="14"/>
        <v>1606406.3172686</v>
      </c>
      <c r="Z28" s="146">
        <f t="shared" si="14"/>
        <v>1652101.8729651112</v>
      </c>
      <c r="AA28" s="146">
        <f t="shared" si="14"/>
        <v>1811791.048765111</v>
      </c>
      <c r="AB28" s="146">
        <f t="shared" si="14"/>
        <v>2050243.739965111</v>
      </c>
      <c r="AC28" s="146">
        <f t="shared" si="14"/>
        <v>2050243.739965111</v>
      </c>
      <c r="AD28" s="146">
        <f t="shared" si="14"/>
        <v>2050243.739965111</v>
      </c>
      <c r="AE28" s="146">
        <f t="shared" si="14"/>
        <v>2050243.739965111</v>
      </c>
      <c r="AF28" s="146">
        <f t="shared" si="14"/>
        <v>2050243.739965111</v>
      </c>
      <c r="AG28" s="146">
        <f t="shared" si="14"/>
        <v>2059273.739965111</v>
      </c>
      <c r="AH28" s="146">
        <f t="shared" si="14"/>
        <v>2059273.739965111</v>
      </c>
    </row>
    <row r="29" spans="1:64" ht="24.9" customHeight="1">
      <c r="B29" s="243"/>
      <c r="C29" s="118" t="s">
        <v>59</v>
      </c>
      <c r="D29" s="145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46">
        <v>0</v>
      </c>
      <c r="L29" s="146">
        <v>0</v>
      </c>
      <c r="M29" s="146">
        <v>0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46">
        <v>0</v>
      </c>
      <c r="V29" s="146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0</v>
      </c>
      <c r="AB29" s="146">
        <v>0</v>
      </c>
      <c r="AC29" s="146">
        <v>0</v>
      </c>
      <c r="AD29" s="146">
        <v>0</v>
      </c>
      <c r="AE29" s="146">
        <v>0</v>
      </c>
      <c r="AF29" s="146">
        <v>0</v>
      </c>
      <c r="AG29" s="146">
        <v>0</v>
      </c>
      <c r="AH29" s="146">
        <v>0</v>
      </c>
    </row>
    <row r="30" spans="1:64" s="36" customFormat="1" ht="24.9" customHeight="1">
      <c r="B30" s="243"/>
      <c r="C30" s="21" t="s">
        <v>60</v>
      </c>
      <c r="D30" s="147">
        <f t="shared" si="13"/>
        <v>68482763.911320597</v>
      </c>
      <c r="E30" s="148">
        <f>E24+E27+E28</f>
        <v>1686871.5621394033</v>
      </c>
      <c r="F30" s="148">
        <f t="shared" ref="F30:AH30" si="15">F24+F27+F28</f>
        <v>2306241.1459589428</v>
      </c>
      <c r="G30" s="148">
        <f t="shared" si="15"/>
        <v>2452877.3585797427</v>
      </c>
      <c r="H30" s="148">
        <f t="shared" si="15"/>
        <v>2159103.6430213433</v>
      </c>
      <c r="I30" s="148">
        <f t="shared" si="15"/>
        <v>2159103.6430213433</v>
      </c>
      <c r="J30" s="148">
        <f t="shared" si="15"/>
        <v>2162477.2510213433</v>
      </c>
      <c r="K30" s="148">
        <f t="shared" si="15"/>
        <v>2160331.7230213434</v>
      </c>
      <c r="L30" s="148">
        <f t="shared" si="15"/>
        <v>2160331.7230213434</v>
      </c>
      <c r="M30" s="148">
        <f t="shared" si="15"/>
        <v>2160331.7230213434</v>
      </c>
      <c r="N30" s="148">
        <f t="shared" si="15"/>
        <v>2160331.7230213434</v>
      </c>
      <c r="O30" s="148">
        <f t="shared" si="15"/>
        <v>2517305.4041224876</v>
      </c>
      <c r="P30" s="148">
        <f t="shared" si="15"/>
        <v>2703606.3043791875</v>
      </c>
      <c r="Q30" s="148">
        <f t="shared" si="15"/>
        <v>2630919.7099119872</v>
      </c>
      <c r="R30" s="148">
        <f t="shared" si="15"/>
        <v>2147973.5260015875</v>
      </c>
      <c r="S30" s="148">
        <f t="shared" si="15"/>
        <v>2147973.5260015875</v>
      </c>
      <c r="T30" s="148">
        <f t="shared" si="15"/>
        <v>2147973.5260015875</v>
      </c>
      <c r="U30" s="148">
        <f t="shared" si="15"/>
        <v>2147973.5260015875</v>
      </c>
      <c r="V30" s="148">
        <f t="shared" si="15"/>
        <v>2147973.5260015875</v>
      </c>
      <c r="W30" s="148">
        <f t="shared" si="15"/>
        <v>2147973.5260015875</v>
      </c>
      <c r="X30" s="148">
        <f t="shared" si="15"/>
        <v>2147973.5260015875</v>
      </c>
      <c r="Y30" s="148">
        <f t="shared" si="15"/>
        <v>2504947.2071027318</v>
      </c>
      <c r="Z30" s="148">
        <f t="shared" si="15"/>
        <v>2719756.8333160011</v>
      </c>
      <c r="AA30" s="148">
        <f t="shared" si="15"/>
        <v>2700750.5186208007</v>
      </c>
      <c r="AB30" s="148">
        <f t="shared" si="15"/>
        <v>2298878.2497184011</v>
      </c>
      <c r="AC30" s="148">
        <f t="shared" si="15"/>
        <v>2298878.2497184011</v>
      </c>
      <c r="AD30" s="148">
        <f t="shared" si="15"/>
        <v>2298878.2497184011</v>
      </c>
      <c r="AE30" s="148">
        <f t="shared" si="15"/>
        <v>2298878.2497184011</v>
      </c>
      <c r="AF30" s="148">
        <f t="shared" si="15"/>
        <v>2302251.8577184007</v>
      </c>
      <c r="AG30" s="148">
        <f t="shared" si="15"/>
        <v>2301948.4497184008</v>
      </c>
      <c r="AH30" s="148">
        <f t="shared" si="15"/>
        <v>2301948.4497184008</v>
      </c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</row>
    <row r="31" spans="1:64" s="36" customFormat="1" ht="24.9" customHeight="1">
      <c r="B31"/>
      <c r="C31" s="239" t="s">
        <v>270</v>
      </c>
      <c r="D31" s="241" t="str">
        <f t="shared" ref="D31:AH31" si="16">D25</f>
        <v>Total
em R$</v>
      </c>
      <c r="E31" s="34">
        <f t="shared" si="16"/>
        <v>1</v>
      </c>
      <c r="F31" s="34">
        <f t="shared" si="16"/>
        <v>2</v>
      </c>
      <c r="G31" s="34">
        <f t="shared" si="16"/>
        <v>3</v>
      </c>
      <c r="H31" s="34">
        <f t="shared" si="16"/>
        <v>4</v>
      </c>
      <c r="I31" s="34">
        <f t="shared" si="16"/>
        <v>5</v>
      </c>
      <c r="J31" s="34">
        <f t="shared" si="16"/>
        <v>6</v>
      </c>
      <c r="K31" s="34">
        <f t="shared" si="16"/>
        <v>7</v>
      </c>
      <c r="L31" s="34">
        <f t="shared" si="16"/>
        <v>8</v>
      </c>
      <c r="M31" s="34">
        <f t="shared" si="16"/>
        <v>9</v>
      </c>
      <c r="N31" s="34">
        <f t="shared" si="16"/>
        <v>10</v>
      </c>
      <c r="O31" s="34">
        <f t="shared" si="16"/>
        <v>11</v>
      </c>
      <c r="P31" s="34">
        <f t="shared" si="16"/>
        <v>12</v>
      </c>
      <c r="Q31" s="34">
        <f t="shared" si="16"/>
        <v>13</v>
      </c>
      <c r="R31" s="34">
        <f t="shared" si="16"/>
        <v>14</v>
      </c>
      <c r="S31" s="34">
        <f t="shared" si="16"/>
        <v>15</v>
      </c>
      <c r="T31" s="34">
        <f t="shared" si="16"/>
        <v>16</v>
      </c>
      <c r="U31" s="34">
        <f t="shared" si="16"/>
        <v>17</v>
      </c>
      <c r="V31" s="34">
        <f t="shared" si="16"/>
        <v>18</v>
      </c>
      <c r="W31" s="34">
        <f t="shared" si="16"/>
        <v>19</v>
      </c>
      <c r="X31" s="34">
        <f t="shared" si="16"/>
        <v>20</v>
      </c>
      <c r="Y31" s="34">
        <f t="shared" si="16"/>
        <v>21</v>
      </c>
      <c r="Z31" s="34">
        <f t="shared" si="16"/>
        <v>22</v>
      </c>
      <c r="AA31" s="34">
        <f t="shared" si="16"/>
        <v>23</v>
      </c>
      <c r="AB31" s="34">
        <f t="shared" si="16"/>
        <v>24</v>
      </c>
      <c r="AC31" s="34">
        <f t="shared" si="16"/>
        <v>25</v>
      </c>
      <c r="AD31" s="34">
        <f t="shared" si="16"/>
        <v>26</v>
      </c>
      <c r="AE31" s="34">
        <f t="shared" si="16"/>
        <v>27</v>
      </c>
      <c r="AF31" s="34">
        <f t="shared" si="16"/>
        <v>28</v>
      </c>
      <c r="AG31" s="34">
        <f t="shared" si="16"/>
        <v>29</v>
      </c>
      <c r="AH31" s="34">
        <f t="shared" si="16"/>
        <v>30</v>
      </c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</row>
    <row r="32" spans="1:64" s="36" customFormat="1" ht="24.9" customHeight="1">
      <c r="B32"/>
      <c r="C32" s="246">
        <v>0</v>
      </c>
      <c r="D32" s="242"/>
      <c r="E32" s="35">
        <f t="shared" ref="E32:AH32" si="17">E26</f>
        <v>2023</v>
      </c>
      <c r="F32" s="35">
        <f t="shared" si="17"/>
        <v>2024</v>
      </c>
      <c r="G32" s="35">
        <f t="shared" si="17"/>
        <v>2025</v>
      </c>
      <c r="H32" s="35">
        <f t="shared" si="17"/>
        <v>2026</v>
      </c>
      <c r="I32" s="35">
        <f t="shared" si="17"/>
        <v>2027</v>
      </c>
      <c r="J32" s="35">
        <f t="shared" si="17"/>
        <v>2028</v>
      </c>
      <c r="K32" s="35">
        <f t="shared" si="17"/>
        <v>2029</v>
      </c>
      <c r="L32" s="35">
        <f t="shared" si="17"/>
        <v>2030</v>
      </c>
      <c r="M32" s="35">
        <f t="shared" si="17"/>
        <v>2031</v>
      </c>
      <c r="N32" s="35">
        <f t="shared" si="17"/>
        <v>2032</v>
      </c>
      <c r="O32" s="35">
        <f t="shared" si="17"/>
        <v>2033</v>
      </c>
      <c r="P32" s="35">
        <f t="shared" si="17"/>
        <v>2034</v>
      </c>
      <c r="Q32" s="35">
        <f t="shared" si="17"/>
        <v>2035</v>
      </c>
      <c r="R32" s="35">
        <f t="shared" si="17"/>
        <v>2036</v>
      </c>
      <c r="S32" s="35">
        <f t="shared" si="17"/>
        <v>2037</v>
      </c>
      <c r="T32" s="35">
        <f t="shared" si="17"/>
        <v>2038</v>
      </c>
      <c r="U32" s="35">
        <f t="shared" si="17"/>
        <v>2039</v>
      </c>
      <c r="V32" s="35">
        <f t="shared" si="17"/>
        <v>2040</v>
      </c>
      <c r="W32" s="35">
        <f t="shared" si="17"/>
        <v>2041</v>
      </c>
      <c r="X32" s="35">
        <f t="shared" si="17"/>
        <v>2042</v>
      </c>
      <c r="Y32" s="35">
        <f t="shared" si="17"/>
        <v>2043</v>
      </c>
      <c r="Z32" s="35">
        <f t="shared" si="17"/>
        <v>2044</v>
      </c>
      <c r="AA32" s="35">
        <f t="shared" si="17"/>
        <v>2045</v>
      </c>
      <c r="AB32" s="35">
        <f t="shared" si="17"/>
        <v>2046</v>
      </c>
      <c r="AC32" s="35">
        <f t="shared" si="17"/>
        <v>2047</v>
      </c>
      <c r="AD32" s="35">
        <f t="shared" si="17"/>
        <v>2048</v>
      </c>
      <c r="AE32" s="35">
        <f t="shared" si="17"/>
        <v>2049</v>
      </c>
      <c r="AF32" s="35">
        <f t="shared" si="17"/>
        <v>2050</v>
      </c>
      <c r="AG32" s="35">
        <f t="shared" si="17"/>
        <v>2051</v>
      </c>
      <c r="AH32" s="35">
        <f t="shared" si="17"/>
        <v>2052</v>
      </c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</row>
    <row r="33" spans="2:64" s="36" customFormat="1" ht="24.9" customHeight="1">
      <c r="B33"/>
      <c r="C33" s="118" t="s">
        <v>271</v>
      </c>
      <c r="D33" s="158">
        <f t="shared" ref="D33" si="18">SUM(E33:AH33)</f>
        <v>0</v>
      </c>
      <c r="E33" s="146">
        <v>0</v>
      </c>
      <c r="F33" s="146">
        <v>0</v>
      </c>
      <c r="G33" s="146">
        <v>0</v>
      </c>
      <c r="H33" s="146">
        <v>0</v>
      </c>
      <c r="I33" s="146">
        <v>0</v>
      </c>
      <c r="J33" s="146">
        <v>0</v>
      </c>
      <c r="K33" s="146">
        <v>0</v>
      </c>
      <c r="L33" s="146">
        <v>0</v>
      </c>
      <c r="M33" s="146">
        <v>0</v>
      </c>
      <c r="N33" s="146">
        <v>0</v>
      </c>
      <c r="O33" s="146">
        <v>0</v>
      </c>
      <c r="P33" s="146">
        <v>0</v>
      </c>
      <c r="Q33" s="146">
        <v>0</v>
      </c>
      <c r="R33" s="146">
        <v>0</v>
      </c>
      <c r="S33" s="146">
        <v>0</v>
      </c>
      <c r="T33" s="146">
        <v>0</v>
      </c>
      <c r="U33" s="146">
        <v>0</v>
      </c>
      <c r="V33" s="146">
        <v>0</v>
      </c>
      <c r="W33" s="146">
        <v>0</v>
      </c>
      <c r="X33" s="146">
        <v>0</v>
      </c>
      <c r="Y33" s="146">
        <v>0</v>
      </c>
      <c r="Z33" s="146">
        <v>0</v>
      </c>
      <c r="AA33" s="146">
        <v>0</v>
      </c>
      <c r="AB33" s="146">
        <v>0</v>
      </c>
      <c r="AC33" s="146">
        <v>0</v>
      </c>
      <c r="AD33" s="146">
        <v>0</v>
      </c>
      <c r="AE33" s="146">
        <v>0</v>
      </c>
      <c r="AF33" s="146">
        <v>0</v>
      </c>
      <c r="AG33" s="146">
        <v>0</v>
      </c>
      <c r="AH33" s="146">
        <v>0</v>
      </c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</row>
    <row r="34" spans="2:64" ht="26.25" customHeight="1">
      <c r="B34"/>
      <c r="C34" s="118" t="s">
        <v>267</v>
      </c>
      <c r="D34" s="158">
        <f t="shared" si="13"/>
        <v>0</v>
      </c>
      <c r="E34" s="146">
        <v>0</v>
      </c>
      <c r="F34" s="146">
        <v>0</v>
      </c>
      <c r="G34" s="146">
        <v>0</v>
      </c>
      <c r="H34" s="146">
        <v>0</v>
      </c>
      <c r="I34" s="146">
        <v>0</v>
      </c>
      <c r="J34" s="146">
        <v>0</v>
      </c>
      <c r="K34" s="146">
        <v>0</v>
      </c>
      <c r="L34" s="146">
        <v>0</v>
      </c>
      <c r="M34" s="146">
        <v>0</v>
      </c>
      <c r="N34" s="146">
        <v>0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6">
        <v>0</v>
      </c>
      <c r="U34" s="146">
        <v>0</v>
      </c>
      <c r="V34" s="146">
        <v>0</v>
      </c>
      <c r="W34" s="146">
        <v>0</v>
      </c>
      <c r="X34" s="146">
        <v>0</v>
      </c>
      <c r="Y34" s="146">
        <v>0</v>
      </c>
      <c r="Z34" s="146">
        <v>0</v>
      </c>
      <c r="AA34" s="146">
        <v>0</v>
      </c>
      <c r="AB34" s="146">
        <v>0</v>
      </c>
      <c r="AC34" s="146">
        <v>0</v>
      </c>
      <c r="AD34" s="146">
        <v>0</v>
      </c>
      <c r="AE34" s="146">
        <v>0</v>
      </c>
      <c r="AF34" s="146">
        <v>0</v>
      </c>
      <c r="AG34" s="146">
        <v>0</v>
      </c>
      <c r="AH34" s="146">
        <v>0</v>
      </c>
    </row>
    <row r="35" spans="2:64" ht="24.9" customHeight="1">
      <c r="B35"/>
      <c r="C35" s="118" t="s">
        <v>56</v>
      </c>
      <c r="D35" s="158">
        <f t="shared" si="13"/>
        <v>0</v>
      </c>
      <c r="E35" s="146">
        <v>0</v>
      </c>
      <c r="F35" s="146">
        <v>0</v>
      </c>
      <c r="G35" s="146">
        <v>0</v>
      </c>
      <c r="H35" s="146">
        <v>0</v>
      </c>
      <c r="I35" s="146">
        <v>0</v>
      </c>
      <c r="J35" s="146">
        <v>0</v>
      </c>
      <c r="K35" s="146">
        <v>0</v>
      </c>
      <c r="L35" s="146">
        <v>0</v>
      </c>
      <c r="M35" s="146">
        <v>0</v>
      </c>
      <c r="N35" s="146">
        <v>0</v>
      </c>
      <c r="O35" s="146">
        <v>0</v>
      </c>
      <c r="P35" s="146">
        <v>0</v>
      </c>
      <c r="Q35" s="146">
        <v>0</v>
      </c>
      <c r="R35" s="146">
        <v>0</v>
      </c>
      <c r="S35" s="146">
        <v>0</v>
      </c>
      <c r="T35" s="146">
        <v>0</v>
      </c>
      <c r="U35" s="146">
        <v>0</v>
      </c>
      <c r="V35" s="146">
        <v>0</v>
      </c>
      <c r="W35" s="146">
        <v>0</v>
      </c>
      <c r="X35" s="146">
        <v>0</v>
      </c>
      <c r="Y35" s="146">
        <v>0</v>
      </c>
      <c r="Z35" s="146">
        <v>0</v>
      </c>
      <c r="AA35" s="146">
        <v>0</v>
      </c>
      <c r="AB35" s="146">
        <v>0</v>
      </c>
      <c r="AC35" s="146">
        <v>0</v>
      </c>
      <c r="AD35" s="146">
        <v>0</v>
      </c>
      <c r="AE35" s="146">
        <v>0</v>
      </c>
      <c r="AF35" s="146">
        <v>0</v>
      </c>
      <c r="AG35" s="146">
        <v>0</v>
      </c>
      <c r="AH35" s="146">
        <v>0</v>
      </c>
    </row>
    <row r="36" spans="2:64" ht="24.9" customHeight="1">
      <c r="B36"/>
      <c r="C36" s="21" t="s">
        <v>268</v>
      </c>
      <c r="D36" s="147">
        <f>SUM(E36:AH36)</f>
        <v>0</v>
      </c>
      <c r="E36" s="147">
        <f>E33+E34+E35</f>
        <v>0</v>
      </c>
      <c r="F36" s="147">
        <f t="shared" ref="F36:AH36" si="19">F33+F34+F35</f>
        <v>0</v>
      </c>
      <c r="G36" s="147">
        <f t="shared" si="19"/>
        <v>0</v>
      </c>
      <c r="H36" s="147">
        <f t="shared" si="19"/>
        <v>0</v>
      </c>
      <c r="I36" s="147">
        <f t="shared" si="19"/>
        <v>0</v>
      </c>
      <c r="J36" s="147">
        <f t="shared" si="19"/>
        <v>0</v>
      </c>
      <c r="K36" s="147">
        <f t="shared" si="19"/>
        <v>0</v>
      </c>
      <c r="L36" s="147">
        <f t="shared" si="19"/>
        <v>0</v>
      </c>
      <c r="M36" s="147">
        <f t="shared" si="19"/>
        <v>0</v>
      </c>
      <c r="N36" s="147">
        <f t="shared" si="19"/>
        <v>0</v>
      </c>
      <c r="O36" s="147">
        <f t="shared" si="19"/>
        <v>0</v>
      </c>
      <c r="P36" s="147">
        <f t="shared" si="19"/>
        <v>0</v>
      </c>
      <c r="Q36" s="147">
        <f t="shared" si="19"/>
        <v>0</v>
      </c>
      <c r="R36" s="147">
        <f t="shared" si="19"/>
        <v>0</v>
      </c>
      <c r="S36" s="147">
        <f t="shared" si="19"/>
        <v>0</v>
      </c>
      <c r="T36" s="147">
        <f t="shared" si="19"/>
        <v>0</v>
      </c>
      <c r="U36" s="147">
        <f t="shared" si="19"/>
        <v>0</v>
      </c>
      <c r="V36" s="147">
        <f t="shared" si="19"/>
        <v>0</v>
      </c>
      <c r="W36" s="147">
        <f t="shared" si="19"/>
        <v>0</v>
      </c>
      <c r="X36" s="147">
        <f t="shared" si="19"/>
        <v>0</v>
      </c>
      <c r="Y36" s="147">
        <f t="shared" si="19"/>
        <v>0</v>
      </c>
      <c r="Z36" s="147">
        <f t="shared" si="19"/>
        <v>0</v>
      </c>
      <c r="AA36" s="147">
        <f t="shared" si="19"/>
        <v>0</v>
      </c>
      <c r="AB36" s="147">
        <f t="shared" si="19"/>
        <v>0</v>
      </c>
      <c r="AC36" s="147">
        <f t="shared" si="19"/>
        <v>0</v>
      </c>
      <c r="AD36" s="147">
        <f t="shared" si="19"/>
        <v>0</v>
      </c>
      <c r="AE36" s="147">
        <f t="shared" si="19"/>
        <v>0</v>
      </c>
      <c r="AF36" s="147">
        <f t="shared" si="19"/>
        <v>0</v>
      </c>
      <c r="AG36" s="147">
        <f t="shared" si="19"/>
        <v>0</v>
      </c>
      <c r="AH36" s="147">
        <f t="shared" si="19"/>
        <v>0</v>
      </c>
    </row>
    <row r="37" spans="2:64" s="36" customFormat="1" ht="24.9" customHeight="1">
      <c r="B37"/>
      <c r="C37" s="118" t="s">
        <v>269</v>
      </c>
      <c r="D37" s="158">
        <f t="shared" si="13"/>
        <v>-48555665.900991991</v>
      </c>
      <c r="E37" s="158">
        <f>'4.INVESTIMENTOS'!J21*-1</f>
        <v>-4458016.3956199996</v>
      </c>
      <c r="F37" s="158">
        <f>'4.INVESTIMENTOS'!K21*-1</f>
        <v>-6369507.0319999997</v>
      </c>
      <c r="G37" s="158">
        <f>'4.INVESTIMENTOS'!L21*-1</f>
        <v>-5563896.1279999996</v>
      </c>
      <c r="H37" s="158">
        <f>'4.INVESTIMENTOS'!M21*-1</f>
        <v>0</v>
      </c>
      <c r="I37" s="158">
        <f>'4.INVESTIMENTOS'!N21*-1</f>
        <v>0</v>
      </c>
      <c r="J37" s="158">
        <f>'4.INVESTIMENTOS'!O21*-1</f>
        <v>-18060</v>
      </c>
      <c r="K37" s="158">
        <f>'4.INVESTIMENTOS'!P21*-1</f>
        <v>0</v>
      </c>
      <c r="L37" s="158">
        <f>'4.INVESTIMENTOS'!Q21*-1</f>
        <v>0</v>
      </c>
      <c r="M37" s="158">
        <f>'4.INVESTIMENTOS'!R21*-1</f>
        <v>0</v>
      </c>
      <c r="N37" s="158">
        <f>'4.INVESTIMENTOS'!S21*-1</f>
        <v>0</v>
      </c>
      <c r="O37" s="158">
        <f>'4.INVESTIMENTOS'!T21*-1</f>
        <v>-4112600.0126859997</v>
      </c>
      <c r="P37" s="158">
        <f>'4.INVESTIMENTOS'!U21*-1</f>
        <v>-6387567.0319999997</v>
      </c>
      <c r="Q37" s="158">
        <f>'4.INVESTIMENTOS'!V21*-1</f>
        <v>-5563896.1279999996</v>
      </c>
      <c r="R37" s="158">
        <f>'4.INVESTIMENTOS'!W21*-1</f>
        <v>0</v>
      </c>
      <c r="S37" s="158">
        <f>'4.INVESTIMENTOS'!X21*-1</f>
        <v>0</v>
      </c>
      <c r="T37" s="158">
        <f>'4.INVESTIMENTOS'!Y21*-1</f>
        <v>0</v>
      </c>
      <c r="U37" s="158">
        <f>'4.INVESTIMENTOS'!Z21*-1</f>
        <v>0</v>
      </c>
      <c r="V37" s="158">
        <f>'4.INVESTIMENTOS'!AA21*-1</f>
        <v>0</v>
      </c>
      <c r="W37" s="158">
        <f>'4.INVESTIMENTOS'!AB21*-1</f>
        <v>0</v>
      </c>
      <c r="X37" s="158">
        <f>'4.INVESTIMENTOS'!AC21*-1</f>
        <v>0</v>
      </c>
      <c r="Y37" s="158">
        <f>'4.INVESTIMENTOS'!AD21*-1</f>
        <v>-4112600.0126859997</v>
      </c>
      <c r="Z37" s="158">
        <f>'4.INVESTIMENTOS'!AE21*-1</f>
        <v>-6387567.0319999997</v>
      </c>
      <c r="AA37" s="158">
        <f>'4.INVESTIMENTOS'!AF21*-1</f>
        <v>-5563896.1279999996</v>
      </c>
      <c r="AB37" s="158">
        <f>'4.INVESTIMENTOS'!AG21*-1</f>
        <v>0</v>
      </c>
      <c r="AC37" s="158">
        <f>'4.INVESTIMENTOS'!AH21*-1</f>
        <v>0</v>
      </c>
      <c r="AD37" s="158">
        <f>'4.INVESTIMENTOS'!AI21*-1</f>
        <v>0</v>
      </c>
      <c r="AE37" s="158">
        <f>'4.INVESTIMENTOS'!AJ21*-1</f>
        <v>0</v>
      </c>
      <c r="AF37" s="158">
        <f>'4.INVESTIMENTOS'!AK21*-1</f>
        <v>-18060</v>
      </c>
      <c r="AG37" s="158">
        <f>'4.INVESTIMENTOS'!AL21*-1</f>
        <v>0</v>
      </c>
      <c r="AH37" s="158">
        <f>'4.INVESTIMENTOS'!AM21*-1</f>
        <v>0</v>
      </c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</row>
    <row r="38" spans="2:64" s="36" customFormat="1" ht="24.75" customHeight="1" collapsed="1">
      <c r="B38"/>
      <c r="C38" s="21" t="s">
        <v>61</v>
      </c>
      <c r="D38" s="147">
        <f>SUM(E38:AH38)</f>
        <v>-48555665.900991991</v>
      </c>
      <c r="E38" s="148">
        <f>E37+E36</f>
        <v>-4458016.3956199996</v>
      </c>
      <c r="F38" s="148">
        <f t="shared" ref="F38:AH38" si="20">F37+F36</f>
        <v>-6369507.0319999997</v>
      </c>
      <c r="G38" s="148">
        <f t="shared" si="20"/>
        <v>-5563896.1279999996</v>
      </c>
      <c r="H38" s="148">
        <f t="shared" si="20"/>
        <v>0</v>
      </c>
      <c r="I38" s="148">
        <f t="shared" si="20"/>
        <v>0</v>
      </c>
      <c r="J38" s="148">
        <f t="shared" si="20"/>
        <v>-18060</v>
      </c>
      <c r="K38" s="148">
        <f t="shared" si="20"/>
        <v>0</v>
      </c>
      <c r="L38" s="148">
        <f t="shared" si="20"/>
        <v>0</v>
      </c>
      <c r="M38" s="148">
        <f t="shared" si="20"/>
        <v>0</v>
      </c>
      <c r="N38" s="148">
        <f t="shared" si="20"/>
        <v>0</v>
      </c>
      <c r="O38" s="148">
        <f t="shared" si="20"/>
        <v>-4112600.0126859997</v>
      </c>
      <c r="P38" s="148">
        <f t="shared" si="20"/>
        <v>-6387567.0319999997</v>
      </c>
      <c r="Q38" s="148">
        <f t="shared" si="20"/>
        <v>-5563896.1279999996</v>
      </c>
      <c r="R38" s="148">
        <f t="shared" si="20"/>
        <v>0</v>
      </c>
      <c r="S38" s="148">
        <f t="shared" si="20"/>
        <v>0</v>
      </c>
      <c r="T38" s="148">
        <f t="shared" si="20"/>
        <v>0</v>
      </c>
      <c r="U38" s="148">
        <f t="shared" si="20"/>
        <v>0</v>
      </c>
      <c r="V38" s="148">
        <f t="shared" si="20"/>
        <v>0</v>
      </c>
      <c r="W38" s="148">
        <f t="shared" si="20"/>
        <v>0</v>
      </c>
      <c r="X38" s="148">
        <f t="shared" si="20"/>
        <v>0</v>
      </c>
      <c r="Y38" s="148">
        <f t="shared" si="20"/>
        <v>-4112600.0126859997</v>
      </c>
      <c r="Z38" s="148">
        <f t="shared" si="20"/>
        <v>-6387567.0319999997</v>
      </c>
      <c r="AA38" s="148">
        <f t="shared" si="20"/>
        <v>-5563896.1279999996</v>
      </c>
      <c r="AB38" s="148">
        <f t="shared" si="20"/>
        <v>0</v>
      </c>
      <c r="AC38" s="148">
        <f t="shared" si="20"/>
        <v>0</v>
      </c>
      <c r="AD38" s="148">
        <f t="shared" si="20"/>
        <v>0</v>
      </c>
      <c r="AE38" s="148">
        <f t="shared" si="20"/>
        <v>0</v>
      </c>
      <c r="AF38" s="148">
        <f t="shared" si="20"/>
        <v>-18060</v>
      </c>
      <c r="AG38" s="148">
        <f t="shared" si="20"/>
        <v>0</v>
      </c>
      <c r="AH38" s="148">
        <f t="shared" si="20"/>
        <v>0</v>
      </c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</row>
    <row r="39" spans="2:64" customFormat="1" ht="24.75" customHeight="1">
      <c r="D39" s="110"/>
    </row>
    <row r="40" spans="2:64" s="36" customFormat="1" ht="24.9" customHeight="1" collapsed="1">
      <c r="C40" s="244" t="s">
        <v>62</v>
      </c>
      <c r="D40" s="245"/>
      <c r="E40" s="150">
        <f>E30+E38</f>
        <v>-2771144.8334805965</v>
      </c>
      <c r="F40" s="150">
        <f t="shared" ref="F40:AH40" si="21">F30+F38</f>
        <v>-4063265.8860410568</v>
      </c>
      <c r="G40" s="150">
        <f t="shared" si="21"/>
        <v>-3111018.7694202568</v>
      </c>
      <c r="H40" s="150">
        <f t="shared" si="21"/>
        <v>2159103.6430213433</v>
      </c>
      <c r="I40" s="150">
        <f t="shared" si="21"/>
        <v>2159103.6430213433</v>
      </c>
      <c r="J40" s="150">
        <f t="shared" si="21"/>
        <v>2144417.2510213433</v>
      </c>
      <c r="K40" s="150">
        <f t="shared" si="21"/>
        <v>2160331.7230213434</v>
      </c>
      <c r="L40" s="150">
        <f t="shared" si="21"/>
        <v>2160331.7230213434</v>
      </c>
      <c r="M40" s="150">
        <f t="shared" si="21"/>
        <v>2160331.7230213434</v>
      </c>
      <c r="N40" s="150">
        <f t="shared" si="21"/>
        <v>2160331.7230213434</v>
      </c>
      <c r="O40" s="150">
        <f t="shared" si="21"/>
        <v>-1595294.6085635121</v>
      </c>
      <c r="P40" s="150">
        <f t="shared" si="21"/>
        <v>-3683960.7276208121</v>
      </c>
      <c r="Q40" s="150">
        <f t="shared" si="21"/>
        <v>-2932976.4180880124</v>
      </c>
      <c r="R40" s="150">
        <f t="shared" si="21"/>
        <v>2147973.5260015875</v>
      </c>
      <c r="S40" s="150">
        <f t="shared" si="21"/>
        <v>2147973.5260015875</v>
      </c>
      <c r="T40" s="150">
        <f t="shared" si="21"/>
        <v>2147973.5260015875</v>
      </c>
      <c r="U40" s="150">
        <f t="shared" si="21"/>
        <v>2147973.5260015875</v>
      </c>
      <c r="V40" s="150">
        <f t="shared" si="21"/>
        <v>2147973.5260015875</v>
      </c>
      <c r="W40" s="150">
        <f t="shared" si="21"/>
        <v>2147973.5260015875</v>
      </c>
      <c r="X40" s="150">
        <f t="shared" si="21"/>
        <v>2147973.5260015875</v>
      </c>
      <c r="Y40" s="150">
        <f t="shared" si="21"/>
        <v>-1607652.8055832679</v>
      </c>
      <c r="Z40" s="150">
        <f t="shared" si="21"/>
        <v>-3667810.1986839985</v>
      </c>
      <c r="AA40" s="150">
        <f t="shared" si="21"/>
        <v>-2863145.6093791989</v>
      </c>
      <c r="AB40" s="150">
        <f t="shared" si="21"/>
        <v>2298878.2497184011</v>
      </c>
      <c r="AC40" s="150">
        <f t="shared" si="21"/>
        <v>2298878.2497184011</v>
      </c>
      <c r="AD40" s="150">
        <f t="shared" si="21"/>
        <v>2298878.2497184011</v>
      </c>
      <c r="AE40" s="150">
        <f t="shared" si="21"/>
        <v>2298878.2497184011</v>
      </c>
      <c r="AF40" s="150">
        <f t="shared" si="21"/>
        <v>2284191.8577184007</v>
      </c>
      <c r="AG40" s="150">
        <f t="shared" si="21"/>
        <v>2301948.4497184008</v>
      </c>
      <c r="AH40" s="150">
        <f t="shared" si="21"/>
        <v>2301948.4497184008</v>
      </c>
      <c r="AI40" s="160"/>
      <c r="AJ40" s="16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</row>
    <row r="41" spans="2:64" s="36" customFormat="1" ht="24.9" customHeight="1">
      <c r="C41" s="244" t="s">
        <v>263</v>
      </c>
      <c r="D41" s="245"/>
      <c r="E41" s="158">
        <f>E40</f>
        <v>-2771144.8334805965</v>
      </c>
      <c r="F41" s="158">
        <f t="shared" ref="F41:AH43" si="22">E41+F40</f>
        <v>-6834410.7195216529</v>
      </c>
      <c r="G41" s="158">
        <f t="shared" si="22"/>
        <v>-9945429.4889419097</v>
      </c>
      <c r="H41" s="158">
        <f t="shared" si="22"/>
        <v>-7786325.8459205665</v>
      </c>
      <c r="I41" s="158">
        <f t="shared" si="22"/>
        <v>-5627222.2028992232</v>
      </c>
      <c r="J41" s="158">
        <f>I41+J40</f>
        <v>-3482804.9518778799</v>
      </c>
      <c r="K41" s="158">
        <f t="shared" si="22"/>
        <v>-1322473.2288565366</v>
      </c>
      <c r="L41" s="158">
        <f t="shared" si="22"/>
        <v>837858.49416480679</v>
      </c>
      <c r="M41" s="158">
        <f t="shared" si="22"/>
        <v>2998190.2171861501</v>
      </c>
      <c r="N41" s="158">
        <f t="shared" si="22"/>
        <v>5158521.9402074935</v>
      </c>
      <c r="O41" s="158">
        <f t="shared" si="22"/>
        <v>3563227.3316439814</v>
      </c>
      <c r="P41" s="158">
        <f t="shared" si="22"/>
        <v>-120733.39597683074</v>
      </c>
      <c r="Q41" s="158">
        <f t="shared" si="22"/>
        <v>-3053709.8140648431</v>
      </c>
      <c r="R41" s="158">
        <f t="shared" si="22"/>
        <v>-905736.2880632556</v>
      </c>
      <c r="S41" s="158">
        <f t="shared" si="22"/>
        <v>1242237.2379383319</v>
      </c>
      <c r="T41" s="158">
        <f t="shared" si="22"/>
        <v>3390210.7639399194</v>
      </c>
      <c r="U41" s="158">
        <f t="shared" si="22"/>
        <v>5538184.2899415065</v>
      </c>
      <c r="V41" s="158">
        <f t="shared" si="22"/>
        <v>7686157.815943094</v>
      </c>
      <c r="W41" s="158">
        <f t="shared" si="22"/>
        <v>9834131.3419446815</v>
      </c>
      <c r="X41" s="158">
        <f t="shared" si="22"/>
        <v>11982104.867946269</v>
      </c>
      <c r="Y41" s="158">
        <f t="shared" si="22"/>
        <v>10374452.062363001</v>
      </c>
      <c r="Z41" s="158">
        <f t="shared" si="22"/>
        <v>6706641.863679002</v>
      </c>
      <c r="AA41" s="158">
        <f t="shared" si="22"/>
        <v>3843496.2542998032</v>
      </c>
      <c r="AB41" s="158">
        <f t="shared" si="22"/>
        <v>6142374.5040182043</v>
      </c>
      <c r="AC41" s="158">
        <f t="shared" si="22"/>
        <v>8441252.7537366059</v>
      </c>
      <c r="AD41" s="158">
        <f t="shared" si="22"/>
        <v>10740131.003455007</v>
      </c>
      <c r="AE41" s="158">
        <f t="shared" si="22"/>
        <v>13039009.253173409</v>
      </c>
      <c r="AF41" s="158">
        <f t="shared" si="22"/>
        <v>15323201.11089181</v>
      </c>
      <c r="AG41" s="158">
        <f t="shared" si="22"/>
        <v>17625149.560610212</v>
      </c>
      <c r="AH41" s="158">
        <f t="shared" si="22"/>
        <v>19927098.010328613</v>
      </c>
      <c r="AI41" s="160"/>
      <c r="AJ41" s="16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</row>
    <row r="42" spans="2:64" s="36" customFormat="1" ht="24.9" customHeight="1">
      <c r="C42" s="244" t="s">
        <v>265</v>
      </c>
      <c r="D42" s="245"/>
      <c r="E42" s="163">
        <f>-PV($D$48,E2,0,E40,0)</f>
        <v>-2519222.575891451</v>
      </c>
      <c r="F42" s="150">
        <f t="shared" ref="F42:AH42" si="23">-PV($D$48,F2,0,F40,0)</f>
        <v>-3358070.9801992201</v>
      </c>
      <c r="G42" s="150">
        <f t="shared" si="23"/>
        <v>-2337354.4473480512</v>
      </c>
      <c r="H42" s="150">
        <f t="shared" si="23"/>
        <v>1474696.8397113194</v>
      </c>
      <c r="I42" s="150">
        <f t="shared" si="23"/>
        <v>1340633.4906466538</v>
      </c>
      <c r="J42" s="150">
        <f t="shared" si="23"/>
        <v>1210467.6333591349</v>
      </c>
      <c r="K42" s="150">
        <f t="shared" si="23"/>
        <v>1108591.7617397322</v>
      </c>
      <c r="L42" s="150">
        <f t="shared" si="23"/>
        <v>1007810.6924906658</v>
      </c>
      <c r="M42" s="150">
        <f t="shared" si="23"/>
        <v>916191.53862787795</v>
      </c>
      <c r="N42" s="150">
        <f t="shared" si="23"/>
        <v>832901.39875261614</v>
      </c>
      <c r="O42" s="150">
        <f t="shared" si="23"/>
        <v>-559141.02817706647</v>
      </c>
      <c r="P42" s="150">
        <f t="shared" si="23"/>
        <v>-1173823.4190546595</v>
      </c>
      <c r="Q42" s="150">
        <f t="shared" si="23"/>
        <v>-849578.79492779635</v>
      </c>
      <c r="R42" s="150">
        <f t="shared" si="23"/>
        <v>565628.56281825085</v>
      </c>
      <c r="S42" s="150">
        <f t="shared" si="23"/>
        <v>514207.78438022803</v>
      </c>
      <c r="T42" s="150">
        <f t="shared" si="23"/>
        <v>467461.62216384365</v>
      </c>
      <c r="U42" s="150">
        <f t="shared" si="23"/>
        <v>424965.11105803965</v>
      </c>
      <c r="V42" s="150">
        <f t="shared" si="23"/>
        <v>386331.91914367239</v>
      </c>
      <c r="W42" s="150">
        <f t="shared" si="23"/>
        <v>351210.83558515663</v>
      </c>
      <c r="X42" s="150">
        <f t="shared" si="23"/>
        <v>319282.5778046879</v>
      </c>
      <c r="Y42" s="150">
        <f t="shared" si="23"/>
        <v>-217243.04147735448</v>
      </c>
      <c r="Z42" s="150">
        <f t="shared" si="23"/>
        <v>-450575.71474078012</v>
      </c>
      <c r="AA42" s="150">
        <f t="shared" si="23"/>
        <v>-319750.82715215714</v>
      </c>
      <c r="AB42" s="150">
        <f t="shared" si="23"/>
        <v>233394.98901983196</v>
      </c>
      <c r="AC42" s="150">
        <f t="shared" si="23"/>
        <v>212177.26274530176</v>
      </c>
      <c r="AD42" s="150">
        <f t="shared" si="23"/>
        <v>192888.42067754705</v>
      </c>
      <c r="AE42" s="150">
        <f t="shared" si="23"/>
        <v>175353.10970686091</v>
      </c>
      <c r="AF42" s="150">
        <f t="shared" si="23"/>
        <v>158393.51430206012</v>
      </c>
      <c r="AG42" s="150">
        <f t="shared" si="23"/>
        <v>145113.46896995074</v>
      </c>
      <c r="AH42" s="150">
        <f t="shared" si="23"/>
        <v>131921.33542722792</v>
      </c>
      <c r="AI42" s="160"/>
      <c r="AJ42" s="160"/>
      <c r="AK42" s="160"/>
      <c r="AL42" s="160"/>
      <c r="AM42" s="160"/>
      <c r="AN42" s="160"/>
      <c r="AO42" s="16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</row>
    <row r="43" spans="2:64" ht="24.9" customHeight="1">
      <c r="C43" s="244" t="s">
        <v>266</v>
      </c>
      <c r="D43" s="245"/>
      <c r="E43" s="158">
        <f>E42</f>
        <v>-2519222.575891451</v>
      </c>
      <c r="F43" s="158">
        <f t="shared" si="22"/>
        <v>-5877293.5560906716</v>
      </c>
      <c r="G43" s="158">
        <f>F43+G42</f>
        <v>-8214648.0034387223</v>
      </c>
      <c r="H43" s="158">
        <f t="shared" ref="H43" si="24">G43+H42</f>
        <v>-6739951.1637274027</v>
      </c>
      <c r="I43" s="158">
        <f t="shared" ref="I43" si="25">H43+I42</f>
        <v>-5399317.6730807489</v>
      </c>
      <c r="J43" s="158">
        <f>I43+J42</f>
        <v>-4188850.0397216137</v>
      </c>
      <c r="K43" s="158">
        <f t="shared" ref="K43" si="26">J43+K42</f>
        <v>-3080258.2779818815</v>
      </c>
      <c r="L43" s="158">
        <f t="shared" ref="L43" si="27">K43+L42</f>
        <v>-2072447.5854912158</v>
      </c>
      <c r="M43" s="158">
        <f t="shared" ref="M43" si="28">L43+M42</f>
        <v>-1156256.046863338</v>
      </c>
      <c r="N43" s="158">
        <f t="shared" ref="N43" si="29">M43+N42</f>
        <v>-323354.64811072184</v>
      </c>
      <c r="O43" s="158">
        <f>N43+O42</f>
        <v>-882495.67628778832</v>
      </c>
      <c r="P43" s="158">
        <f t="shared" ref="P43" si="30">O43+P42</f>
        <v>-2056319.095342448</v>
      </c>
      <c r="Q43" s="158">
        <f t="shared" ref="Q43" si="31">P43+Q42</f>
        <v>-2905897.8902702443</v>
      </c>
      <c r="R43" s="158">
        <f t="shared" ref="R43" si="32">Q43+R42</f>
        <v>-2340269.3274519937</v>
      </c>
      <c r="S43" s="158">
        <f t="shared" ref="S43" si="33">R43+S42</f>
        <v>-1826061.5430717657</v>
      </c>
      <c r="T43" s="158">
        <f t="shared" ref="T43" si="34">S43+T42</f>
        <v>-1358599.9209079221</v>
      </c>
      <c r="U43" s="158">
        <f t="shared" ref="U43" si="35">T43+U42</f>
        <v>-933634.8098498825</v>
      </c>
      <c r="V43" s="158">
        <f t="shared" ref="V43" si="36">U43+V42</f>
        <v>-547302.89070621016</v>
      </c>
      <c r="W43" s="158">
        <f t="shared" ref="W43" si="37">V43+W42</f>
        <v>-196092.05512105353</v>
      </c>
      <c r="X43" s="158">
        <f t="shared" ref="X43" si="38">W43+X42</f>
        <v>123190.52268363436</v>
      </c>
      <c r="Y43" s="158">
        <f t="shared" ref="Y43" si="39">X43+Y42</f>
        <v>-94052.518793720112</v>
      </c>
      <c r="Z43" s="158">
        <f t="shared" ref="Z43" si="40">Y43+Z42</f>
        <v>-544628.23353450024</v>
      </c>
      <c r="AA43" s="158">
        <f t="shared" ref="AA43" si="41">Z43+AA42</f>
        <v>-864379.06068665744</v>
      </c>
      <c r="AB43" s="158">
        <f t="shared" ref="AB43" si="42">AA43+AB42</f>
        <v>-630984.07166682545</v>
      </c>
      <c r="AC43" s="158">
        <f t="shared" ref="AC43" si="43">AB43+AC42</f>
        <v>-418806.80892152368</v>
      </c>
      <c r="AD43" s="158">
        <f t="shared" ref="AD43" si="44">AC43+AD42</f>
        <v>-225918.38824397663</v>
      </c>
      <c r="AE43" s="158">
        <f t="shared" ref="AE43" si="45">AD43+AE42</f>
        <v>-50565.278537115722</v>
      </c>
      <c r="AF43" s="158">
        <f t="shared" ref="AF43" si="46">AE43+AF42</f>
        <v>107828.2357649444</v>
      </c>
      <c r="AG43" s="158">
        <f t="shared" ref="AG43" si="47">AF43+AG42</f>
        <v>252941.70473489515</v>
      </c>
      <c r="AH43" s="158">
        <f t="shared" ref="AH43" si="48">AG43+AH42</f>
        <v>384863.04016212304</v>
      </c>
      <c r="AI43" s="160"/>
      <c r="AJ43" s="160"/>
      <c r="AK43" s="160"/>
      <c r="AL43" s="160"/>
      <c r="AM43" s="160"/>
      <c r="AN43" s="160"/>
      <c r="AO43" s="160"/>
    </row>
    <row r="44" spans="2:64" ht="21.75" customHeight="1" collapsed="1">
      <c r="C44" s="21" t="s">
        <v>63</v>
      </c>
      <c r="D44" s="162">
        <v>0.10674585073192833</v>
      </c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</row>
    <row r="45" spans="2:64" ht="24.9" customHeight="1">
      <c r="C45" s="20" t="s">
        <v>64</v>
      </c>
      <c r="D45" s="163">
        <v>384863.04016212292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0"/>
      <c r="AJ45" s="160"/>
      <c r="AK45" s="160"/>
      <c r="AL45" s="160"/>
      <c r="AM45" s="160"/>
      <c r="AN45" s="160"/>
      <c r="AO45" s="160"/>
    </row>
    <row r="46" spans="2:64" ht="24.9" customHeight="1">
      <c r="C46" s="21" t="s">
        <v>45</v>
      </c>
      <c r="D46" s="148">
        <v>-9945429.4889419097</v>
      </c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0"/>
      <c r="AJ46" s="160"/>
      <c r="AK46" s="160"/>
      <c r="AL46" s="160"/>
      <c r="AM46" s="160"/>
      <c r="AN46" s="160"/>
      <c r="AO46" s="160"/>
    </row>
    <row r="47" spans="2:64" ht="24.75" customHeight="1">
      <c r="C47" s="20" t="s">
        <v>65</v>
      </c>
      <c r="D47" s="159">
        <v>7</v>
      </c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</row>
    <row r="48" spans="2:64" ht="24.9" customHeight="1">
      <c r="C48" s="164" t="s">
        <v>273</v>
      </c>
      <c r="D48" s="165">
        <v>0.1</v>
      </c>
      <c r="E48" s="160"/>
      <c r="F48" s="160"/>
      <c r="G48" s="160"/>
      <c r="H48" s="160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</row>
    <row r="49" spans="5:41" ht="24.9" customHeight="1"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</row>
    <row r="50" spans="5:41" ht="24.9" customHeight="1"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</row>
    <row r="51" spans="5:41" ht="24.9" customHeight="1"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  <c r="AA51" s="160"/>
      <c r="AB51" s="160"/>
      <c r="AC51" s="160"/>
      <c r="AD51" s="160"/>
      <c r="AE51" s="160"/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</row>
    <row r="52" spans="5:41" ht="24.9" customHeight="1"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</row>
    <row r="53" spans="5:41" ht="24.9" customHeight="1">
      <c r="E53" s="160"/>
      <c r="F53" s="160"/>
      <c r="G53" s="160"/>
      <c r="H53" s="160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  <c r="AA53" s="160"/>
      <c r="AB53" s="160"/>
      <c r="AC53" s="160"/>
      <c r="AD53" s="160"/>
      <c r="AE53" s="160"/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</row>
    <row r="54" spans="5:41" ht="24.9" customHeight="1">
      <c r="E54" s="160"/>
      <c r="F54" s="160"/>
      <c r="G54" s="160"/>
      <c r="H54" s="160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  <c r="AA54" s="160"/>
      <c r="AB54" s="160"/>
      <c r="AC54" s="160"/>
      <c r="AD54" s="160"/>
      <c r="AE54" s="160"/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</row>
    <row r="55" spans="5:41" ht="24.9" customHeight="1">
      <c r="E55" s="160"/>
      <c r="F55" s="160"/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  <c r="AA55" s="160"/>
      <c r="AB55" s="160"/>
      <c r="AC55" s="160"/>
      <c r="AD55" s="160"/>
      <c r="AE55" s="160"/>
      <c r="AF55" s="160"/>
      <c r="AG55" s="160"/>
      <c r="AH55" s="160"/>
      <c r="AI55" s="160"/>
      <c r="AJ55" s="160"/>
      <c r="AK55" s="160"/>
      <c r="AL55" s="160"/>
      <c r="AM55" s="160"/>
      <c r="AN55" s="160"/>
      <c r="AO55" s="160"/>
    </row>
  </sheetData>
  <dataConsolidate/>
  <mergeCells count="11">
    <mergeCell ref="C40:D40"/>
    <mergeCell ref="C41:D41"/>
    <mergeCell ref="C42:D42"/>
    <mergeCell ref="C43:D43"/>
    <mergeCell ref="C31:C32"/>
    <mergeCell ref="D31:D32"/>
    <mergeCell ref="C2:C3"/>
    <mergeCell ref="D2:D3"/>
    <mergeCell ref="C25:C26"/>
    <mergeCell ref="D25:D26"/>
    <mergeCell ref="B25:B30"/>
  </mergeCells>
  <conditionalFormatting sqref="C40:C43 E40:AH43">
    <cfRule type="cellIs" dxfId="4" priority="5" operator="lessThan">
      <formula>$AO$29</formula>
    </cfRule>
  </conditionalFormatting>
  <conditionalFormatting sqref="D45:D46">
    <cfRule type="cellIs" dxfId="3" priority="1" operator="lessThan">
      <formula>$AO$29</formula>
    </cfRule>
  </conditionalFormatting>
  <conditionalFormatting sqref="D18:AH24">
    <cfRule type="cellIs" dxfId="2" priority="6" operator="lessThan">
      <formula>$B$18</formula>
    </cfRule>
  </conditionalFormatting>
  <conditionalFormatting sqref="D37:AH37">
    <cfRule type="cellIs" dxfId="1" priority="4" operator="lessThan">
      <formula>$AO$29</formula>
    </cfRule>
  </conditionalFormatting>
  <conditionalFormatting sqref="E38:AH38">
    <cfRule type="cellIs" dxfId="0" priority="3" operator="lessThan">
      <formula>$AO$29</formula>
    </cfRule>
  </conditionalFormatting>
  <printOptions horizontalCentered="1" verticalCentered="1"/>
  <pageMargins left="2.3622047244094491" right="0.78740157480314965" top="1.5748031496062993" bottom="1.5748031496062993" header="0.39370078740157483" footer="0.39370078740157483"/>
  <pageSetup paperSize="8" scale="65" fitToWidth="11" fitToHeight="11" pageOrder="overThenDown" orientation="landscape" r:id="rId1"/>
  <rowBreaks count="1" manualBreakCount="1">
    <brk id="24" max="16383" man="1"/>
  </rowBreaks>
  <colBreaks count="2" manualBreakCount="2">
    <brk id="16" min="1" max="52" man="1"/>
    <brk id="28" min="1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1.CIP</vt:lpstr>
      <vt:lpstr>2.RECEITAS</vt:lpstr>
      <vt:lpstr>3.TABELA DE ATIVOS EXISTENTES</vt:lpstr>
      <vt:lpstr>4.INVESTIMENTOS</vt:lpstr>
      <vt:lpstr>5.DESPESAS</vt:lpstr>
      <vt:lpstr>6.AMORTIZAÇÃO E DEPRECIAÇÃO</vt:lpstr>
      <vt:lpstr>7.DRE E FLUXO DE CAIXA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2022-10-07T17:26:01Z</dcterms:created>
  <dcterms:modified xsi:type="dcterms:W3CDTF">2023-12-02T00:27:36Z</dcterms:modified>
</cp:coreProperties>
</file>