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5 - RECURSO FEHIDRO\2 - CBH-AT\7 - REV_02\"/>
    </mc:Choice>
  </mc:AlternateContent>
  <bookViews>
    <workbookView xWindow="-20520" yWindow="-120" windowWidth="20640" windowHeight="7755"/>
  </bookViews>
  <sheets>
    <sheet name="Planilha Orçamentaria" sheetId="1" r:id="rId1"/>
  </sheets>
  <definedNames>
    <definedName name="_xlnm.Print_Area" localSheetId="0">'Planilha Orçamentaria'!$A$1:$K$173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3" i="1" l="1"/>
  <c r="K4" i="1"/>
  <c r="K52" i="1"/>
  <c r="H52" i="1" s="1"/>
  <c r="K12" i="1" l="1"/>
  <c r="K6" i="1" s="1"/>
  <c r="K3" i="1" s="1"/>
  <c r="K15" i="1" l="1"/>
  <c r="K14" i="1" l="1"/>
  <c r="K13" i="1" s="1"/>
  <c r="K18" i="1"/>
  <c r="K19" i="1"/>
  <c r="K20" i="1"/>
  <c r="K23" i="1"/>
  <c r="K24" i="1"/>
  <c r="K25" i="1"/>
  <c r="K26" i="1"/>
  <c r="K27" i="1"/>
  <c r="K28" i="1"/>
  <c r="K30" i="1"/>
  <c r="K31" i="1"/>
  <c r="K32" i="1"/>
  <c r="K33" i="1"/>
  <c r="K35" i="1"/>
  <c r="K36" i="1"/>
  <c r="K37" i="1"/>
  <c r="K38" i="1"/>
  <c r="K40" i="1"/>
  <c r="K41" i="1"/>
  <c r="K42" i="1"/>
  <c r="K43" i="1"/>
  <c r="K45" i="1"/>
  <c r="K46" i="1"/>
  <c r="K47" i="1"/>
  <c r="K48" i="1"/>
  <c r="K49" i="1"/>
  <c r="K53" i="1"/>
  <c r="K54" i="1"/>
  <c r="K56" i="1"/>
  <c r="K57" i="1"/>
  <c r="K59" i="1"/>
  <c r="K58" i="1" s="1"/>
  <c r="K60" i="1"/>
  <c r="K61" i="1"/>
  <c r="K63" i="1"/>
  <c r="K64" i="1"/>
  <c r="K65" i="1"/>
  <c r="K66" i="1"/>
  <c r="K67" i="1"/>
  <c r="K68" i="1"/>
  <c r="K69" i="1"/>
  <c r="K70" i="1"/>
  <c r="K71" i="1"/>
  <c r="K72" i="1"/>
  <c r="K73" i="1"/>
  <c r="K74" i="1"/>
  <c r="K77" i="1"/>
  <c r="K78" i="1"/>
  <c r="K79" i="1"/>
  <c r="K82" i="1"/>
  <c r="K83" i="1"/>
  <c r="K84" i="1"/>
  <c r="K85" i="1"/>
  <c r="K86" i="1"/>
  <c r="K87" i="1"/>
  <c r="K89" i="1"/>
  <c r="K90" i="1"/>
  <c r="K91" i="1"/>
  <c r="K92" i="1"/>
  <c r="K94" i="1"/>
  <c r="K95" i="1"/>
  <c r="K96" i="1"/>
  <c r="K97" i="1"/>
  <c r="K99" i="1"/>
  <c r="K98" i="1" s="1"/>
  <c r="K100" i="1"/>
  <c r="K101" i="1"/>
  <c r="K102" i="1"/>
  <c r="K105" i="1"/>
  <c r="K106" i="1"/>
  <c r="K107" i="1"/>
  <c r="K109" i="1"/>
  <c r="K110" i="1"/>
  <c r="K112" i="1"/>
  <c r="K113" i="1"/>
  <c r="K114" i="1"/>
  <c r="K116" i="1"/>
  <c r="K117" i="1"/>
  <c r="K118" i="1"/>
  <c r="K119" i="1"/>
  <c r="K120" i="1"/>
  <c r="K121" i="1"/>
  <c r="K122" i="1"/>
  <c r="K123" i="1"/>
  <c r="K124" i="1"/>
  <c r="K125" i="1"/>
  <c r="K126" i="1"/>
  <c r="K129" i="1"/>
  <c r="K130" i="1"/>
  <c r="K131" i="1"/>
  <c r="K132" i="1"/>
  <c r="K133" i="1"/>
  <c r="K135" i="1"/>
  <c r="K134" i="1" s="1"/>
  <c r="K137" i="1"/>
  <c r="K138" i="1"/>
  <c r="K140" i="1"/>
  <c r="K139" i="1" s="1"/>
  <c r="K29" i="1" l="1"/>
  <c r="K34" i="1"/>
  <c r="K136" i="1"/>
  <c r="K115" i="1"/>
  <c r="K93" i="1"/>
  <c r="K111" i="1"/>
  <c r="K88" i="1"/>
  <c r="K108" i="1"/>
  <c r="K104" i="1"/>
  <c r="K103" i="1" s="1"/>
  <c r="K39" i="1"/>
  <c r="K76" i="1"/>
  <c r="K55" i="1"/>
  <c r="K51" i="1"/>
  <c r="K50" i="1" s="1"/>
  <c r="K128" i="1"/>
  <c r="K127" i="1" s="1"/>
  <c r="K44" i="1"/>
  <c r="K22" i="1"/>
  <c r="K62" i="1"/>
  <c r="K81" i="1"/>
  <c r="K17" i="1"/>
  <c r="H140" i="1"/>
  <c r="H78" i="1"/>
  <c r="H79" i="1"/>
  <c r="H82" i="1"/>
  <c r="H83" i="1"/>
  <c r="H84" i="1"/>
  <c r="H85" i="1"/>
  <c r="H86" i="1"/>
  <c r="H87" i="1"/>
  <c r="H89" i="1"/>
  <c r="H90" i="1"/>
  <c r="H91" i="1"/>
  <c r="H92" i="1"/>
  <c r="H94" i="1"/>
  <c r="H95" i="1"/>
  <c r="H96" i="1"/>
  <c r="H97" i="1"/>
  <c r="H99" i="1"/>
  <c r="H100" i="1"/>
  <c r="H101" i="1"/>
  <c r="H102" i="1"/>
  <c r="H105" i="1"/>
  <c r="H106" i="1"/>
  <c r="H107" i="1"/>
  <c r="H109" i="1"/>
  <c r="H110" i="1"/>
  <c r="H112" i="1"/>
  <c r="H113" i="1"/>
  <c r="H114" i="1"/>
  <c r="H116" i="1"/>
  <c r="H117" i="1"/>
  <c r="H118" i="1"/>
  <c r="H119" i="1"/>
  <c r="H120" i="1"/>
  <c r="H121" i="1"/>
  <c r="H122" i="1"/>
  <c r="H123" i="1"/>
  <c r="H124" i="1"/>
  <c r="H125" i="1"/>
  <c r="H126" i="1"/>
  <c r="H129" i="1"/>
  <c r="H130" i="1"/>
  <c r="H131" i="1"/>
  <c r="H132" i="1"/>
  <c r="H133" i="1"/>
  <c r="H135" i="1"/>
  <c r="H137" i="1"/>
  <c r="H138" i="1"/>
  <c r="H77" i="1"/>
  <c r="H23" i="1"/>
  <c r="H24" i="1"/>
  <c r="H25" i="1"/>
  <c r="H26" i="1"/>
  <c r="H27" i="1"/>
  <c r="H28" i="1"/>
  <c r="H30" i="1"/>
  <c r="H31" i="1"/>
  <c r="H32" i="1"/>
  <c r="H33" i="1"/>
  <c r="H35" i="1"/>
  <c r="H36" i="1"/>
  <c r="H37" i="1"/>
  <c r="H38" i="1"/>
  <c r="H40" i="1"/>
  <c r="H41" i="1"/>
  <c r="H42" i="1"/>
  <c r="H43" i="1"/>
  <c r="H45" i="1"/>
  <c r="H46" i="1"/>
  <c r="H47" i="1"/>
  <c r="H48" i="1"/>
  <c r="H49" i="1"/>
  <c r="H53" i="1"/>
  <c r="H54" i="1"/>
  <c r="H56" i="1"/>
  <c r="H57" i="1"/>
  <c r="H59" i="1"/>
  <c r="H60" i="1"/>
  <c r="H61" i="1"/>
  <c r="H63" i="1"/>
  <c r="H64" i="1"/>
  <c r="H65" i="1"/>
  <c r="H66" i="1"/>
  <c r="H67" i="1"/>
  <c r="H68" i="1"/>
  <c r="H69" i="1"/>
  <c r="H70" i="1"/>
  <c r="H71" i="1"/>
  <c r="H72" i="1"/>
  <c r="H73" i="1"/>
  <c r="H74" i="1"/>
  <c r="H20" i="1"/>
  <c r="H19" i="1"/>
  <c r="H18" i="1"/>
  <c r="H15" i="1"/>
  <c r="H14" i="1"/>
  <c r="H7" i="1"/>
  <c r="H8" i="1"/>
  <c r="H9" i="1"/>
  <c r="H10" i="1"/>
  <c r="H11" i="1"/>
  <c r="H12" i="1"/>
  <c r="K21" i="1" l="1"/>
  <c r="K16" i="1"/>
  <c r="K80" i="1"/>
  <c r="K75" i="1" s="1"/>
  <c r="H5" i="1"/>
  <c r="K142" i="1" s="1"/>
  <c r="K144" i="1" l="1"/>
</calcChain>
</file>

<file path=xl/sharedStrings.xml><?xml version="1.0" encoding="utf-8"?>
<sst xmlns="http://schemas.openxmlformats.org/spreadsheetml/2006/main" count="625" uniqueCount="326">
  <si>
    <t>Ordem</t>
  </si>
  <si>
    <t>Descrição Item</t>
  </si>
  <si>
    <t>Unidade</t>
  </si>
  <si>
    <t>Quantidade</t>
  </si>
  <si>
    <t>Valor Unitario</t>
  </si>
  <si>
    <t>Valor Contrapartida</t>
  </si>
  <si>
    <t>Valor Outras Fontes</t>
  </si>
  <si>
    <t>Valor Total</t>
  </si>
  <si>
    <t>Valor FEHIDRO</t>
  </si>
  <si>
    <t>obs:</t>
  </si>
  <si>
    <t>PLACA DE OBRA EM CHAPA DE AÇO GALVANIZADO</t>
  </si>
  <si>
    <t>LOCAÇÃO DE CONTAINER TIPO ESCRITÓRIO COM 1 VASO SANITÁRIO, 1 LAVATÓRIO E 1 PONTO PARA CHUVEIRO - ÁREA MÍNIMA DE 13,80 M²</t>
  </si>
  <si>
    <t>LOCAÇÃO DE CONTAINER TIPO DEPÓSITO - ÁREA MÍNIMA DE 13,80 M²</t>
  </si>
  <si>
    <t>LOCAÇÃO DE CONTAINER TIPO ALOJAMENTO - ÁREA MÍNIMA DE 13,80 M²</t>
  </si>
  <si>
    <t>ENTRADA AÉREA DE ENERGIA E TELEFONE - 17 À 20KVA</t>
  </si>
  <si>
    <t>AC-04 ABRIGO E CAVALETE DE 3/4" COMPLETO 85X65X30CM - BDI = 19,50</t>
  </si>
  <si>
    <t>SERVIÇOS PRELIMINARES</t>
  </si>
  <si>
    <t>LIMPEZA MECANIZADA DO TERRENO, INCLUSIVE TRONCOS COM DIÂMETRO ACIMA DE 15 CM ATÉ 50 CM, COM CAMINHÃO À DISPOSIÇÃO DENTRO DA OBRA, ATÉ O RAIO DE 1 KM</t>
  </si>
  <si>
    <t>REMOÇÃO DE ENTULHO COM CAÇAMBA METÁLICA, INCLUSIVE CARGA MANUAL E DESCARGA EM BOTA-FORA</t>
  </si>
  <si>
    <t>1º TRECHO - AVENIDA NIPO-BRASILEIRA</t>
  </si>
  <si>
    <t>DEMOLIÇÃO MECÂNICA DE ALVENARIA COM CARREGADEIRA DE PNEUS</t>
  </si>
  <si>
    <t>REMOÇÃO DE PISO DE MADEIRA (ASSOALHO E BARROTE), DE FORMA MANUAL, SEM REAPROVEITAMENTO. AF_12/2017</t>
  </si>
  <si>
    <t>ESCAVAÇÃO, CARGA E TRANSPORTE DE SOLOS MOLES - DMT DE 2.500 A 3.000 M - CAMINHO DE SERVIÇO PAVIMENTADO - COM CAMINHÃO BASCULANTE DE 14 M³</t>
  </si>
  <si>
    <t>TRANSPORTE COM CAMINHÃO BASCULANTE DE 14 M³, EM VIA URBANA EM LEITO NATURAL (UNIDADE: M3XKM). AF_07/2020</t>
  </si>
  <si>
    <t>TAXA DE DESTINAÇÃO DE RESÍDUO SÓLIDO EM ATERRO, TIPO SOLO/TERRA</t>
  </si>
  <si>
    <t>NIVELAMENTO GEOMÉTRICO DE FUNDO DO CANAL OU CÓRREGO</t>
  </si>
  <si>
    <t>NIVELAMENTO DE SEÇÕES TRANSVERSAIS</t>
  </si>
  <si>
    <t>ESCORAMENTO COM ESTACAS PRANCHAS METÁLICAS - PROFUNDIDADE ATÉ 4 M</t>
  </si>
  <si>
    <t>LASTRO E/OU FUNDAÇÃO EM RACHÃO MECANIZADO</t>
  </si>
  <si>
    <t>LASTRO DE PEDRA BRITADA</t>
  </si>
  <si>
    <t>BASE DE BICA CORRIDA</t>
  </si>
  <si>
    <t>LASTRO DE CONCRETO IMPERMEABILIZADO</t>
  </si>
  <si>
    <t>ADUELA/ GALERIA PRE-MOLDADA DE CONCRETO ARMADO, SECAO RETANGULAR INTERNA DE 2,50 X 2,50 M (L X A), MISULA DE 20 X 20 CM, C = 1,00 M, ESPESSURA MIN = 15 CM, TB-45 E FCK DO CONCRETO = 30 MPA</t>
  </si>
  <si>
    <t>CARGA E MANOBRA DE ADUELAS DE CONCRETO PRÉ-MOLDADAS EM CAVALO MECÂNICO COM SEMIRREBOQUE 22 T - CARGA COM CAMINHÃO GUINDAUTO DE 45 T.M</t>
  </si>
  <si>
    <t>ARGAMASSA IMPERMEABILIZANTE DE CIMENTO E AREIA (RESERVATÓRIOS E PISCINAS) - TRAÇO 1:3, ESPESSURA 30MM</t>
  </si>
  <si>
    <t>FORNECIMENTO E COLOCAÇÃO DE MANTA GEOTÊXTIL COM RESISTÊNCIA À TRAÇÃO LONGITUDINAL DE 31KN/M E TRAÇÃO TRANSVERSAL DE 27KN/M</t>
  </si>
  <si>
    <t>FORNECIMENTO DE TERRA, INCLUINDO ESCAVAÇÃO, CARGA E TRANSPORTE ATÉ A DISTÂNCIA MÉDIA DE 1,0KM, MEDIDO NO ATERRO COMPACTADO</t>
  </si>
  <si>
    <t>TRANSPORTE DE TERRA POR CAMINHÃO BASCULANTE, A PARTIR DE 1KM</t>
  </si>
  <si>
    <t>REATERRO COMPACTADO MECANIZADO DE VALA OU CAVA COM ROLO, MÍNIMO DE 95% PN</t>
  </si>
  <si>
    <t>PLANTIO DE GRAMA ESMERALDA EM PLACAS (JARDINS E CANTEIROS)</t>
  </si>
  <si>
    <t>FORNECIMENTO E ASSENTAMENTO DE GUIAS PARA JARDIM 7 X 11 X 100CM (IE-3)</t>
  </si>
  <si>
    <t>CAIACAO</t>
  </si>
  <si>
    <t>EXECUÇÃO DE PASSEIO (CALÇADA) OU PISO DE CONCRETO COM CONCRETO MOLDADO IN LOCO, FEITO EM OBRA, ACABAMENTO CONVENCIONAL, ESPESSURA 6 CM, ARMADO. AF_08/2022</t>
  </si>
  <si>
    <t>ESCADA EM CONCRETO ARMADO MOLDADO IN LOCO, FCK 25 MPA, COM 1 LANCE E LAJE PLANA, FÔRMA EM CHAPA DE MADEIRA COMPENSADA RESINADA. AF_11/2020_PA</t>
  </si>
  <si>
    <t>ARMADURA EM BARRA DE AÇO CA-50 (A OU B) FYK = 500 MPA</t>
  </si>
  <si>
    <t>GRAUTE - FORNECIMENTO, PREPARO E APLICAÇÃO</t>
  </si>
  <si>
    <t>ALVENARIA DE BLOCO DE CONCRETO ESTRUTURAL 19 X 19 X 39 CM - CLASSE B</t>
  </si>
  <si>
    <t>PISO DE CONCRETO ARMADO FCK 25MPA DESEMPENAMENTO MECÂNICO E=10CM</t>
  </si>
  <si>
    <t>LAJE MISTA TRELIÇADA H-12CM COM CAPEAMENTO 4CM (16CM)</t>
  </si>
  <si>
    <t>CHAMINÉ CIRCULAR PARA POÇO DE VISITA PARA ESGOTO, EM ALVENARIA COM TIJOLOS CERÂMICOS MACIÇOS, DIÂMETRO INTERNO = 0,6 M. AF_12/2020</t>
  </si>
  <si>
    <t>TAMPAO FOFO SIMPLES COM BASE, CLASSE B125 CARGA MAX 12,5 T, REDONDO, TAMPA 600 MM (COM INSCRICAO EM RELEVO DO TIPO DE REDE)</t>
  </si>
  <si>
    <t>ESCAVAÇÃO MECÂNICA, CARGA E REMOÇÃO DE TERRA ATÉ A DISTÂNCIA MÉDIA DE 1,0KM, COM CAMINHÃO BASCULANTE DE 14M3</t>
  </si>
  <si>
    <t>REMOÇÃO DE TERRA ALÉM DO PRIMEIRO KM, COM CAMINHÃO DE 14M3</t>
  </si>
  <si>
    <t>TUBO DE CONCRETO PARA REDES COLETORAS DE ÁGUAS PLUVIAIS, DIÂMETRO DE 1000 MM, JUNTA RÍGIDA, INSTALADO EM LOCAL COM ALTO NÍVEL DE INTERFERÊNCIAS - FORNECIMENTO E ASSENTAMENTO. AF_12/2015</t>
  </si>
  <si>
    <t>TUBO DE CONCRETO PARA REDES COLETORAS DE ÁGUAS PLUVIAIS, DIÂMETRO DE 800 MM, JUNTA RÍGIDA, INSTALADO EM LOCAL COM ALTO NÍVEL DE INTERFERÊNCIAS - FORNECIMENTO E ASSENTAMENTO. AF_12/2015</t>
  </si>
  <si>
    <t>TUBO DE CONCRETO PARA REDES COLETORAS DE ÁGUAS PLUVIAIS, DIÂMETRO DE 600 MM, JUNTA RÍGIDA, INSTALADO EM LOCAL COM ALTO NÍVEL DE INTERFERÊNCIAS - FORNECIMENTO E ASSENTAMENTO. AF_12/2015</t>
  </si>
  <si>
    <t>TUBO DE CONCRETO PARA REDES COLETORAS DE ÁGUAS PLUVIAIS, DIÂMETRO DE 500 MM, JUNTA RÍGIDA, INSTALADO EM LOCAL COM ALTO NÍVEL DE INTERFERÊNCIAS - FORNECIMENTO E ASSENTAMENTO. AF_12/2015</t>
  </si>
  <si>
    <t>TUBO DE CONCRETO (SIMPLES) PARA REDES COLETORAS DE ÁGUAS PLUVIAIS, DIÂMETRO DE 400 MM, JUNTA RÍGIDA, INSTALADO EM LOCAL COM ALTO NÍVEL DE INTERFERÊNCIAS - FORNECIMENTO E ASSENTAMENTO. AF_12/2015</t>
  </si>
  <si>
    <t>CA-22 CANALETA DE AGUAS PLUVIAIS EM CONCRETO (30CM)</t>
  </si>
  <si>
    <t>CAIXA DE LIGAÇÃO OU INSPEÇÃO - ALVENARIA DE 1 TIJOLO, REVESTIDA</t>
  </si>
  <si>
    <t>CAIXA DE LIGAÇÃO OU INSPEÇÃO - TAMPA DE CONCRETO</t>
  </si>
  <si>
    <t>DEMOLIÇÃO DE CONCRETO SIMPLES</t>
  </si>
  <si>
    <t>RETIRADA DE GUARDA-CORPO OU GRADIL EM GERAL</t>
  </si>
  <si>
    <t>ADUELA/ GALERIA FECHADA PRE-MOLDADA DE CONCRETO ARMADO, SECAO QUADRANGULAR INTERNA DE 3,00 X 3,00 M (L X A), MISULA DE 20 X 20 CM, C = 1,00 M, ESPESSURA MIN = 20 CM, TB-45 E FCK DO CONCRETO = 30 MPA FORNECIMENTO E ASSENTAMENTO. AF_01/2023</t>
  </si>
  <si>
    <t>CAMADA DE AREIA GROSSA COMPACTADA MANUALMENTE COM COMPACTADOR</t>
  </si>
  <si>
    <t>FORNECIMENTO E ASSENTAMENTO DE TUBO EM POLIETILENO DE ALTA RESISTÊNCIA PEAD, COR PRETA, COM DN 400MM</t>
  </si>
  <si>
    <t>TELA DE ACO SOLDADA GALVANIZADA/ZINCADA PARA ALVENARIA, FIO D = *1,20 A 1,70* MM, MALHA 15 X 15 MM, (C X L) *50 X 17,5* CM</t>
  </si>
  <si>
    <t>CHAPISCO COMUM - ARGAMASSA DE CIMENTO E AREIA 1:3</t>
  </si>
  <si>
    <t>EXECUÇÃO DE RADIER, ESPESSURA DE 15 CM, FCK = 30 MPA, COM USO DE FORMAS EM MADEIRA SERRADA. AF_09/2021</t>
  </si>
  <si>
    <t>EP.06 - GRADE DE PROTEÇÃO EM FERRO REDONDO</t>
  </si>
  <si>
    <t>TRATAMENTO SUPERFICIAL E PINTURA DA PONTE E DEMAIS ESTRUTURAS METÁLICAS NAVAIS - EXCETO FLUTUANTES</t>
  </si>
  <si>
    <t>LIMPEZA DE OBRA</t>
  </si>
  <si>
    <t>LIMPEZA FINAL DA OBRA</t>
  </si>
  <si>
    <t>SERVIÇOS INICIAIS</t>
  </si>
  <si>
    <t>1.1</t>
  </si>
  <si>
    <t>1.2</t>
  </si>
  <si>
    <t>2.1</t>
  </si>
  <si>
    <t>2.2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</si>
  <si>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</si>
  <si>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</si>
  <si>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</si>
  <si>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</si>
  <si>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</si>
  <si>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</si>
  <si>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</si>
  <si>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</si>
  <si>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</si>
  <si>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</si>
  <si>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5.1</t>
  </si>
  <si>
    <t>m²</t>
  </si>
  <si>
    <t>m</t>
  </si>
  <si>
    <t>mês</t>
  </si>
  <si>
    <t>unid</t>
  </si>
  <si>
    <t>m³</t>
  </si>
  <si>
    <t>m³/km</t>
  </si>
  <si>
    <t>t</t>
  </si>
  <si>
    <t>kg</t>
  </si>
  <si>
    <t>TUBO DE PVC RÍGIDO SOLDÁVEL MARROM, DN= 25 MM, (3/4´), INCLUSIVE CONEXÕES</t>
  </si>
  <si>
    <t>4º TRECHO - AVENIDA SEM DENOMINAÇÃO</t>
  </si>
  <si>
    <t>Código</t>
  </si>
  <si>
    <t>Fonte</t>
  </si>
  <si>
    <r>
      <rPr>
        <b/>
        <sz val="11"/>
        <rFont val="Calibri"/>
        <family val="2"/>
      </rPr>
      <t>Tomador:</t>
    </r>
    <r>
      <rPr>
        <sz val="11"/>
        <rFont val="Calibri"/>
        <family val="2"/>
      </rPr>
      <t xml:space="preserve"> Prefeitura de Mairiporã                                                                                                             </t>
    </r>
    <r>
      <rPr>
        <b/>
        <sz val="11"/>
        <rFont val="Calibri"/>
        <family val="2"/>
      </rPr>
      <t xml:space="preserve"> Nome do empreendimento: </t>
    </r>
    <r>
      <rPr>
        <sz val="11"/>
        <rFont val="Calibri"/>
        <family val="2"/>
      </rPr>
      <t>Instalação de aduelas no canal do reservatório de detenção offline - Trecho 1 e 4</t>
    </r>
  </si>
  <si>
    <t>IDENTIFICAÇÃO</t>
  </si>
  <si>
    <t>1.1.1</t>
  </si>
  <si>
    <t>CANTEIRO E INSTALAÇÕES PROVISÓRIAS</t>
  </si>
  <si>
    <t>SIURB</t>
  </si>
  <si>
    <t>17.30.02 (E)</t>
  </si>
  <si>
    <t>02.02.130</t>
  </si>
  <si>
    <t>02.02.150</t>
  </si>
  <si>
    <t>02.02.120</t>
  </si>
  <si>
    <t>09.01.54 (E)</t>
  </si>
  <si>
    <t>08.01.001</t>
  </si>
  <si>
    <t>SP OBRAS</t>
  </si>
  <si>
    <t>SP EDUCAÇÃO</t>
  </si>
  <si>
    <t>SINAPI</t>
  </si>
  <si>
    <t>02.09.130</t>
  </si>
  <si>
    <t>01.01.07 (E)</t>
  </si>
  <si>
    <t>DEMOLIÇÕES E RETIRADAS</t>
  </si>
  <si>
    <t>INSTALAÇÃO DE ADUELAS</t>
  </si>
  <si>
    <t>3.2.1</t>
  </si>
  <si>
    <t>ESCAVAÇÃO</t>
  </si>
  <si>
    <t>EXECUÇÃO DA BASE</t>
  </si>
  <si>
    <t>3.2.2</t>
  </si>
  <si>
    <t>3.2.3</t>
  </si>
  <si>
    <t>INSTALAÇÃO E IMPERMEABILIZAÇÃO DAS ADUELAS</t>
  </si>
  <si>
    <t>3.2.4</t>
  </si>
  <si>
    <t>REATERRO</t>
  </si>
  <si>
    <t>EXECUÇÃO DAS PASSAGENS EM CONCRETO</t>
  </si>
  <si>
    <t>3.2.5</t>
  </si>
  <si>
    <t>3.3.1</t>
  </si>
  <si>
    <t>EXECUÇÃO DE CAIXAS DE TRANSIÇÃO</t>
  </si>
  <si>
    <t>PAREDES</t>
  </si>
  <si>
    <t>3.3.2</t>
  </si>
  <si>
    <t xml:space="preserve">PISO </t>
  </si>
  <si>
    <t>LAJES</t>
  </si>
  <si>
    <t>3.3.3</t>
  </si>
  <si>
    <t>3.1.1</t>
  </si>
  <si>
    <t>3.1.2</t>
  </si>
  <si>
    <t>3.1.3</t>
  </si>
  <si>
    <t>3.2.1.1</t>
  </si>
  <si>
    <t>3.2.1.2</t>
  </si>
  <si>
    <t>3.2.1.3</t>
  </si>
  <si>
    <t>3.2.1.4</t>
  </si>
  <si>
    <t>3.2.1.5</t>
  </si>
  <si>
    <t>3.2.1.6</t>
  </si>
  <si>
    <t>3.2.2.1</t>
  </si>
  <si>
    <t>3.2.2.2</t>
  </si>
  <si>
    <t>3.2.2.3</t>
  </si>
  <si>
    <t>3.2.2.4</t>
  </si>
  <si>
    <t>3.2.3.1</t>
  </si>
  <si>
    <t>3.2.3.2</t>
  </si>
  <si>
    <t>3.2.3.3</t>
  </si>
  <si>
    <t>3.2.3.4</t>
  </si>
  <si>
    <t>3.2.4.1</t>
  </si>
  <si>
    <t>3.2.4.2</t>
  </si>
  <si>
    <t>3.2.4.3</t>
  </si>
  <si>
    <t>3.2.4.4</t>
  </si>
  <si>
    <t>3.2.5.1</t>
  </si>
  <si>
    <t>3.2.5.2</t>
  </si>
  <si>
    <t>3.2.5.3</t>
  </si>
  <si>
    <t>3.2.5.4</t>
  </si>
  <si>
    <t>3.2.5.5</t>
  </si>
  <si>
    <t>3.3.1.1</t>
  </si>
  <si>
    <t>3.3.1.2</t>
  </si>
  <si>
    <t>3.3.1.3</t>
  </si>
  <si>
    <t>3.3.2.1</t>
  </si>
  <si>
    <t>3.3.2.2</t>
  </si>
  <si>
    <t>3.3.3.1</t>
  </si>
  <si>
    <t>DRENAGEM</t>
  </si>
  <si>
    <t>3.3.3.2</t>
  </si>
  <si>
    <t>3.3.3.3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</si>
  <si>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</si>
  <si>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</si>
  <si>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</si>
  <si>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</si>
  <si>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</si>
  <si>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</si>
  <si>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</si>
  <si>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</si>
  <si>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</si>
  <si>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</si>
  <si>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</si>
  <si>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</si>
  <si>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4.2.1</t>
  </si>
  <si>
    <t>4.1.1</t>
  </si>
  <si>
    <t>4.1.2</t>
  </si>
  <si>
    <t>4.1.3</t>
  </si>
  <si>
    <t>4.2.1.1</t>
  </si>
  <si>
    <t>4.2.1.2</t>
  </si>
  <si>
    <t>4.2.1.3</t>
  </si>
  <si>
    <t>4.2.1.4</t>
  </si>
  <si>
    <t>4.2.1.5</t>
  </si>
  <si>
    <t>4.2.1.6</t>
  </si>
  <si>
    <t>4.2.2</t>
  </si>
  <si>
    <t>4.2.2.1</t>
  </si>
  <si>
    <t>4.2.2.2</t>
  </si>
  <si>
    <t>4.2.2.3</t>
  </si>
  <si>
    <t>4.2.2.4</t>
  </si>
  <si>
    <t>4.2.3</t>
  </si>
  <si>
    <t>4.2.3.1</t>
  </si>
  <si>
    <t>4.2.4</t>
  </si>
  <si>
    <t>4.2.3.2</t>
  </si>
  <si>
    <t>4.2.3.3</t>
  </si>
  <si>
    <t>4.2.3.4</t>
  </si>
  <si>
    <t>4.2.4.1</t>
  </si>
  <si>
    <t>4.3.1</t>
  </si>
  <si>
    <t>4.2.4.2</t>
  </si>
  <si>
    <t>4.2.4.3</t>
  </si>
  <si>
    <t>4.2.4.4</t>
  </si>
  <si>
    <t>4.3.2</t>
  </si>
  <si>
    <t>PISO</t>
  </si>
  <si>
    <t>4.3.2.1</t>
  </si>
  <si>
    <t>4.3.2.2</t>
  </si>
  <si>
    <t>4.3.3</t>
  </si>
  <si>
    <t>4.3.3.1</t>
  </si>
  <si>
    <t>4.3.3.2</t>
  </si>
  <si>
    <t>4.3.3.3</t>
  </si>
  <si>
    <t>EXECUÇÃO DE MURO ALA</t>
  </si>
  <si>
    <t>ALVENARIA</t>
  </si>
  <si>
    <t>4.5.1</t>
  </si>
  <si>
    <t>4.4.4</t>
  </si>
  <si>
    <t>4.4.1</t>
  </si>
  <si>
    <t>4.4.2</t>
  </si>
  <si>
    <t>4.4.3</t>
  </si>
  <si>
    <t>4.4.5</t>
  </si>
  <si>
    <t>4.4.6</t>
  </si>
  <si>
    <t>4.4.7</t>
  </si>
  <si>
    <t>4.4.8</t>
  </si>
  <si>
    <t>4.4.9</t>
  </si>
  <si>
    <t>4.4.10</t>
  </si>
  <si>
    <t>4.4.11</t>
  </si>
  <si>
    <t>ESTRUTURA</t>
  </si>
  <si>
    <t>INSTALAÇÃO DE GRADIL</t>
  </si>
  <si>
    <t>4.5.1.1</t>
  </si>
  <si>
    <t>4.5.1.2</t>
  </si>
  <si>
    <t>4.5.1.3</t>
  </si>
  <si>
    <t>4.5.1.4</t>
  </si>
  <si>
    <t>4.5.1.5</t>
  </si>
  <si>
    <t>4.5.2</t>
  </si>
  <si>
    <t>4.5.2.1</t>
  </si>
  <si>
    <t>4.6.1</t>
  </si>
  <si>
    <t>4.6.2</t>
  </si>
  <si>
    <t>1619004</t>
  </si>
  <si>
    <t>97643</t>
  </si>
  <si>
    <t>SICRO NOVO</t>
  </si>
  <si>
    <t>5502962</t>
  </si>
  <si>
    <t>93591</t>
  </si>
  <si>
    <t>05.09.007</t>
  </si>
  <si>
    <t>01.21.00 (I)</t>
  </si>
  <si>
    <t>01.13.00 (I)</t>
  </si>
  <si>
    <t>08.01.100</t>
  </si>
  <si>
    <t>11.18.140</t>
  </si>
  <si>
    <t>11.18.040</t>
  </si>
  <si>
    <t>54.01.220</t>
  </si>
  <si>
    <t>17.01.040</t>
  </si>
  <si>
    <t>00037477</t>
  </si>
  <si>
    <t>5909130</t>
  </si>
  <si>
    <t>05.02.02 (E)</t>
  </si>
  <si>
    <t>06.69.09 (I)</t>
  </si>
  <si>
    <t>04.31.00 (I)</t>
  </si>
  <si>
    <t>01.03.10 (E)</t>
  </si>
  <si>
    <t>07.11.040</t>
  </si>
  <si>
    <t>34.02.100</t>
  </si>
  <si>
    <t>05.16.00 (I)</t>
  </si>
  <si>
    <t>15.04.001</t>
  </si>
  <si>
    <t>94992</t>
  </si>
  <si>
    <t>102073</t>
  </si>
  <si>
    <t>10.01.040</t>
  </si>
  <si>
    <t>10.08.02 (I)</t>
  </si>
  <si>
    <t>14.11.231</t>
  </si>
  <si>
    <t>16.02.066</t>
  </si>
  <si>
    <t>03.04.21 (E)</t>
  </si>
  <si>
    <t>98051</t>
  </si>
  <si>
    <t>00006243</t>
  </si>
  <si>
    <t>04.11.00 (I)</t>
  </si>
  <si>
    <t>04.60.00 (I)</t>
  </si>
  <si>
    <t>92226</t>
  </si>
  <si>
    <t>92223</t>
  </si>
  <si>
    <t>92221</t>
  </si>
  <si>
    <t>92220</t>
  </si>
  <si>
    <t>95571</t>
  </si>
  <si>
    <t>16.05.032</t>
  </si>
  <si>
    <t>01.04.51 (E)</t>
  </si>
  <si>
    <t>01.04.52 (E)</t>
  </si>
  <si>
    <t>13.50.01 (E)</t>
  </si>
  <si>
    <t>04.09.100</t>
  </si>
  <si>
    <t>104497</t>
  </si>
  <si>
    <t>54.02.040</t>
  </si>
  <si>
    <t>06.17.04 (I)</t>
  </si>
  <si>
    <t>00034548</t>
  </si>
  <si>
    <t>11.02.01 (E)</t>
  </si>
  <si>
    <t>97102</t>
  </si>
  <si>
    <t>08.02.74 (E)</t>
  </si>
  <si>
    <t>7119702</t>
  </si>
  <si>
    <t>55.01.020</t>
  </si>
  <si>
    <t>46.01.020</t>
  </si>
  <si>
    <t>VALOR TOTAL FEHIDRO:</t>
  </si>
  <si>
    <t>VALOR TOTAL DO ORÇAMENTO:</t>
  </si>
  <si>
    <t>VALOR TOTAL DE CONTRAPARTIDA:</t>
  </si>
  <si>
    <t>___________________________________________________________________</t>
  </si>
  <si>
    <t>KÉZYA DE SOUZA GOMES</t>
  </si>
  <si>
    <t>ENG. CIVIL / RESPONSÁVEL TÉCNICA</t>
  </si>
  <si>
    <t>CREA Nº 5069846797-SP</t>
  </si>
  <si>
    <t>ART Nº 28027230231284415</t>
  </si>
  <si>
    <t>MARCUS IVONICA</t>
  </si>
  <si>
    <t>SECRETÁRIO MUNICIPAL DE OBRAS E PLANEJAMENTO</t>
  </si>
  <si>
    <t>CPF: 181.376.328-32</t>
  </si>
  <si>
    <t>WALID ALI HAMID</t>
  </si>
  <si>
    <t>PREFEITO MUNICIPAL DE MAIRIPORÃ</t>
  </si>
  <si>
    <t>FONTES:</t>
  </si>
  <si>
    <t>DATA DE REFERÊNCIA</t>
  </si>
  <si>
    <t>JULHO DE 2023</t>
  </si>
  <si>
    <t>AGOSTO DE 2023</t>
  </si>
  <si>
    <t>MAIO DE 2023</t>
  </si>
  <si>
    <t>JUNHO DE 2023</t>
  </si>
  <si>
    <t>COM DESONERAÇÃO</t>
  </si>
  <si>
    <t>4.3.1.1</t>
  </si>
  <si>
    <t>4.3.1.2</t>
  </si>
  <si>
    <t>4.3.1.3</t>
  </si>
  <si>
    <t>1.2.1</t>
  </si>
  <si>
    <t>1.2.2</t>
  </si>
  <si>
    <t>1.2.3</t>
  </si>
  <si>
    <t>1.2.4</t>
  </si>
  <si>
    <t>1.2.5</t>
  </si>
  <si>
    <t>1.2.6</t>
  </si>
  <si>
    <t>25 DE SETEMBRO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</si>
</sst>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6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NumberFormat="1" applyFont="1" applyProtection="1"/>
    <xf numFmtId="0" fontId="0" fillId="2" borderId="0" xfId="0" applyNumberFormat="1" applyFont="1" applyFill="1" applyProtection="1"/>
    <xf numFmtId="0" fontId="0" fillId="2" borderId="2" xfId="0" applyNumberFormat="1" applyFont="1" applyFill="1" applyBorder="1" applyProtection="1"/>
    <xf numFmtId="164" fontId="0" fillId="2" borderId="1" xfId="0" applyNumberFormat="1" applyFont="1" applyFill="1" applyBorder="1" applyProtection="1"/>
    <xf numFmtId="0" fontId="1" fillId="2" borderId="1" xfId="0" applyNumberFormat="1" applyFont="1" applyFill="1" applyBorder="1" applyAlignment="1" applyProtection="1">
      <alignment horizontal="center"/>
    </xf>
    <xf numFmtId="2" fontId="0" fillId="2" borderId="1" xfId="0" applyNumberFormat="1" applyFont="1" applyFill="1" applyBorder="1" applyProtection="1"/>
    <xf numFmtId="0" fontId="2" fillId="2" borderId="1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1" fillId="3" borderId="0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left" vertical="center" wrapText="1"/>
    </xf>
    <xf numFmtId="0" fontId="0" fillId="3" borderId="2" xfId="0" applyNumberFormat="1" applyFont="1" applyFill="1" applyBorder="1" applyProtection="1"/>
    <xf numFmtId="2" fontId="0" fillId="3" borderId="1" xfId="0" applyNumberFormat="1" applyFont="1" applyFill="1" applyBorder="1" applyProtection="1"/>
    <xf numFmtId="164" fontId="0" fillId="3" borderId="1" xfId="0" applyNumberFormat="1" applyFont="1" applyFill="1" applyBorder="1" applyProtection="1"/>
    <xf numFmtId="0" fontId="1" fillId="3" borderId="1" xfId="0" applyNumberFormat="1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right" vertical="center" wrapText="1"/>
    </xf>
    <xf numFmtId="0" fontId="1" fillId="2" borderId="6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left" vertical="top"/>
    </xf>
    <xf numFmtId="0" fontId="2" fillId="2" borderId="5" xfId="0" applyNumberFormat="1" applyFont="1" applyFill="1" applyBorder="1" applyAlignment="1" applyProtection="1">
      <alignment horizontal="left" vertical="top" wrapText="1"/>
    </xf>
    <xf numFmtId="0" fontId="4" fillId="3" borderId="4" xfId="0" applyNumberFormat="1" applyFont="1" applyFill="1" applyBorder="1" applyAlignment="1" applyProtection="1">
      <alignment horizontal="left" vertical="center" wrapText="1"/>
    </xf>
    <xf numFmtId="4" fontId="3" fillId="3" borderId="0" xfId="0" applyNumberFormat="1" applyFont="1" applyFill="1" applyBorder="1" applyAlignment="1" applyProtection="1">
      <alignment horizontal="right" vertical="center" wrapText="1"/>
    </xf>
    <xf numFmtId="0" fontId="1" fillId="3" borderId="2" xfId="0" applyNumberFormat="1" applyFont="1" applyFill="1" applyBorder="1" applyAlignment="1" applyProtection="1">
      <alignment horizontal="center" vertical="center"/>
    </xf>
    <xf numFmtId="0" fontId="1" fillId="3" borderId="5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3" borderId="5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0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164" fontId="1" fillId="3" borderId="1" xfId="0" applyNumberFormat="1" applyFont="1" applyFill="1" applyBorder="1" applyProtection="1"/>
    <xf numFmtId="164" fontId="0" fillId="2" borderId="0" xfId="0" applyNumberFormat="1" applyFont="1" applyFill="1" applyProtection="1"/>
    <xf numFmtId="164" fontId="1" fillId="2" borderId="1" xfId="0" applyNumberFormat="1" applyFont="1" applyFill="1" applyBorder="1" applyProtection="1"/>
    <xf numFmtId="0" fontId="2" fillId="2" borderId="0" xfId="0" applyNumberFormat="1" applyFont="1" applyFill="1" applyProtection="1"/>
    <xf numFmtId="0" fontId="2" fillId="2" borderId="0" xfId="0" applyNumberFormat="1" applyFont="1" applyFill="1" applyAlignment="1" applyProtection="1">
      <alignment vertical="center"/>
    </xf>
    <xf numFmtId="0" fontId="6" fillId="2" borderId="0" xfId="0" applyNumberFormat="1" applyFont="1" applyFill="1" applyProtection="1"/>
    <xf numFmtId="0" fontId="1" fillId="2" borderId="0" xfId="0" applyNumberFormat="1" applyFont="1" applyFill="1" applyAlignment="1" applyProtection="1">
      <alignment horizontal="right"/>
    </xf>
    <xf numFmtId="0" fontId="1" fillId="2" borderId="0" xfId="0" applyNumberFormat="1" applyFont="1" applyFill="1" applyProtection="1"/>
    <xf numFmtId="0" fontId="2" fillId="2" borderId="2" xfId="0" applyNumberFormat="1" applyFont="1" applyFill="1" applyBorder="1" applyProtection="1"/>
    <xf numFmtId="0" fontId="1" fillId="2" borderId="8" xfId="0" applyNumberFormat="1" applyFont="1" applyFill="1" applyBorder="1" applyProtection="1"/>
    <xf numFmtId="0" fontId="0" fillId="2" borderId="8" xfId="0" applyNumberFormat="1" applyFont="1" applyFill="1" applyBorder="1" applyProtection="1"/>
    <xf numFmtId="17" fontId="2" fillId="2" borderId="2" xfId="0" applyNumberFormat="1" applyFont="1" applyFill="1" applyBorder="1" applyProtection="1"/>
    <xf numFmtId="0" fontId="0" fillId="2" borderId="5" xfId="0" applyNumberFormat="1" applyFont="1" applyFill="1" applyBorder="1" applyProtection="1"/>
    <xf numFmtId="0" fontId="1" fillId="2" borderId="2" xfId="0" applyNumberFormat="1" applyFont="1" applyFill="1" applyBorder="1" applyProtection="1"/>
    <xf numFmtId="0" fontId="2" fillId="2" borderId="11" xfId="0" applyNumberFormat="1" applyFont="1" applyFill="1" applyBorder="1" applyProtection="1"/>
    <xf numFmtId="0" fontId="0" fillId="2" borderId="12" xfId="0" applyNumberFormat="1" applyFont="1" applyFill="1" applyBorder="1" applyProtection="1"/>
    <xf numFmtId="0" fontId="2" fillId="2" borderId="13" xfId="0" applyNumberFormat="1" applyFont="1" applyFill="1" applyBorder="1" applyProtection="1"/>
    <xf numFmtId="0" fontId="0" fillId="2" borderId="14" xfId="0" applyNumberFormat="1" applyFont="1" applyFill="1" applyBorder="1" applyProtection="1"/>
    <xf numFmtId="0" fontId="1" fillId="2" borderId="0" xfId="0" applyNumberFormat="1" applyFont="1" applyFill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left"/>
    </xf>
    <xf numFmtId="0" fontId="1" fillId="2" borderId="2" xfId="0" applyNumberFormat="1" applyFont="1" applyFill="1" applyBorder="1" applyAlignment="1" applyProtection="1">
      <alignment horizontal="left"/>
    </xf>
    <xf numFmtId="0" fontId="1" fillId="2" borderId="7" xfId="0" applyNumberFormat="1" applyFont="1" applyFill="1" applyBorder="1" applyAlignment="1" applyProtection="1">
      <alignment horizontal="left"/>
    </xf>
    <xf numFmtId="0" fontId="1" fillId="2" borderId="5" xfId="0" applyNumberFormat="1" applyFont="1" applyFill="1" applyBorder="1" applyAlignment="1" applyProtection="1">
      <alignment horizontal="left"/>
    </xf>
    <xf numFmtId="0" fontId="1" fillId="2" borderId="1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3"/>
  <sheetViews>
    <sheetView tabSelected="1" view="pageLayout" topLeftCell="A136" zoomScale="55" zoomScaleNormal="85" zoomScaleSheetLayoutView="55" zoomScalePageLayoutView="55" workbookViewId="0">
      <selection activeCell="D97" sqref="D97"/>
    </sheetView>
  </sheetViews>
  <sheetFormatPr defaultRowHeight="15" x14ac:dyDescent="0.25"/>
  <cols>
    <col min="1" max="2" width="15.7109375" style="1" customWidth="1"/>
    <col min="3" max="3" width="12.7109375" style="1" customWidth="1"/>
    <col min="4" max="4" width="83.85546875" style="1" customWidth="1"/>
    <col min="5" max="6" width="15.7109375" style="1" customWidth="1"/>
    <col min="7" max="7" width="18.42578125" style="1" customWidth="1"/>
    <col min="8" max="8" width="20.28515625" style="1" customWidth="1"/>
    <col min="9" max="9" width="25.42578125" style="1" customWidth="1"/>
    <col min="10" max="10" width="23.140625" style="1" customWidth="1"/>
    <col min="11" max="11" width="25.7109375" style="1" customWidth="1"/>
    <col min="12" max="16384" width="9.140625" style="1"/>
  </cols>
  <sheetData>
    <row r="1" spans="1:11" ht="51" customHeight="1" x14ac:dyDescent="0.25">
      <c r="A1" s="18" t="s">
        <v>9</v>
      </c>
      <c r="B1" s="16"/>
      <c r="C1" s="17"/>
      <c r="D1" s="19" t="s">
        <v>101</v>
      </c>
    </row>
    <row r="2" spans="1:11" ht="33.950000000000003" customHeight="1" x14ac:dyDescent="0.25">
      <c r="A2" s="15" t="s">
        <v>0</v>
      </c>
      <c r="B2" s="15" t="s">
        <v>100</v>
      </c>
      <c r="C2" s="15" t="s">
        <v>99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8</v>
      </c>
      <c r="I2" s="4" t="s">
        <v>5</v>
      </c>
      <c r="J2" s="4" t="s">
        <v>6</v>
      </c>
      <c r="K2" s="4" t="s">
        <v>7</v>
      </c>
    </row>
    <row r="3" spans="1:11" x14ac:dyDescent="0.25">
      <c r="A3" s="13">
        <v>1</v>
      </c>
      <c r="B3" s="8"/>
      <c r="C3" s="8"/>
      <c r="D3" s="9" t="s">
        <v>73</v>
      </c>
      <c r="E3" s="10"/>
      <c r="F3" s="14"/>
      <c r="G3" s="14"/>
      <c r="H3" s="14"/>
      <c r="I3" s="12"/>
      <c r="J3" s="12"/>
      <c r="K3" s="33">
        <f>SUM(K4,K6)</f>
        <v>40057.29</v>
      </c>
    </row>
    <row r="4" spans="1:11" x14ac:dyDescent="0.25">
      <c r="A4" s="13" t="s">
        <v>74</v>
      </c>
      <c r="B4" s="22"/>
      <c r="C4" s="23"/>
      <c r="D4" s="20" t="s">
        <v>102</v>
      </c>
      <c r="E4" s="10"/>
      <c r="F4" s="21"/>
      <c r="G4" s="21"/>
      <c r="H4" s="21"/>
      <c r="I4" s="12"/>
      <c r="J4" s="12"/>
      <c r="K4" s="33">
        <f>SUM(K5)</f>
        <v>2989.38</v>
      </c>
    </row>
    <row r="5" spans="1:11" x14ac:dyDescent="0.25">
      <c r="A5" s="6" t="s">
        <v>103</v>
      </c>
      <c r="B5" s="25" t="s">
        <v>105</v>
      </c>
      <c r="C5" s="25" t="s">
        <v>106</v>
      </c>
      <c r="D5" s="7" t="s">
        <v>10</v>
      </c>
      <c r="E5" s="2" t="s">
        <v>89</v>
      </c>
      <c r="F5" s="5">
        <v>6</v>
      </c>
      <c r="G5" s="3">
        <v>498.23</v>
      </c>
      <c r="H5" s="3">
        <f>K5-I5</f>
        <v>2839.9100000000003</v>
      </c>
      <c r="I5" s="3">
        <v>149.47</v>
      </c>
      <c r="J5" s="3"/>
      <c r="K5" s="3">
        <v>2989.38</v>
      </c>
    </row>
    <row r="6" spans="1:11" x14ac:dyDescent="0.25">
      <c r="A6" s="22" t="s">
        <v>75</v>
      </c>
      <c r="B6" s="24"/>
      <c r="C6" s="27"/>
      <c r="D6" s="20" t="s">
        <v>104</v>
      </c>
      <c r="E6" s="10"/>
      <c r="F6" s="11"/>
      <c r="G6" s="12"/>
      <c r="H6" s="12"/>
      <c r="I6" s="12"/>
      <c r="J6" s="12"/>
      <c r="K6" s="33">
        <f>SUM(K7:K12)</f>
        <v>37067.910000000003</v>
      </c>
    </row>
    <row r="7" spans="1:11" ht="30" x14ac:dyDescent="0.25">
      <c r="A7" s="6" t="s">
        <v>319</v>
      </c>
      <c r="B7" s="26" t="s">
        <v>112</v>
      </c>
      <c r="C7" s="26" t="s">
        <v>107</v>
      </c>
      <c r="D7" s="7" t="s">
        <v>11</v>
      </c>
      <c r="E7" s="2" t="s">
        <v>91</v>
      </c>
      <c r="F7" s="5">
        <v>8</v>
      </c>
      <c r="G7" s="3">
        <v>1629.86</v>
      </c>
      <c r="H7" s="3">
        <f t="shared" ref="H7:H85" si="0">K7-I7</f>
        <v>12386.939999999999</v>
      </c>
      <c r="I7" s="3">
        <v>651.94000000000005</v>
      </c>
      <c r="J7" s="3"/>
      <c r="K7" s="3">
        <v>13038.88</v>
      </c>
    </row>
    <row r="8" spans="1:11" x14ac:dyDescent="0.25">
      <c r="A8" s="6" t="s">
        <v>320</v>
      </c>
      <c r="B8" s="6" t="s">
        <v>112</v>
      </c>
      <c r="C8" s="6" t="s">
        <v>108</v>
      </c>
      <c r="D8" s="7" t="s">
        <v>12</v>
      </c>
      <c r="E8" s="2" t="s">
        <v>91</v>
      </c>
      <c r="F8" s="5">
        <v>8</v>
      </c>
      <c r="G8" s="3">
        <v>1007.48</v>
      </c>
      <c r="H8" s="3">
        <f t="shared" si="0"/>
        <v>7656.85</v>
      </c>
      <c r="I8" s="3">
        <v>402.99</v>
      </c>
      <c r="J8" s="3"/>
      <c r="K8" s="3">
        <v>8059.84</v>
      </c>
    </row>
    <row r="9" spans="1:11" x14ac:dyDescent="0.25">
      <c r="A9" s="6" t="s">
        <v>321</v>
      </c>
      <c r="B9" s="6" t="s">
        <v>112</v>
      </c>
      <c r="C9" s="6" t="s">
        <v>109</v>
      </c>
      <c r="D9" s="7" t="s">
        <v>13</v>
      </c>
      <c r="E9" s="2" t="s">
        <v>91</v>
      </c>
      <c r="F9" s="5">
        <v>8</v>
      </c>
      <c r="G9" s="3">
        <v>1057.6500000000001</v>
      </c>
      <c r="H9" s="3">
        <f t="shared" si="0"/>
        <v>8038.14</v>
      </c>
      <c r="I9" s="3">
        <v>423.06</v>
      </c>
      <c r="J9" s="3"/>
      <c r="K9" s="3">
        <v>8461.2000000000007</v>
      </c>
    </row>
    <row r="10" spans="1:11" x14ac:dyDescent="0.25">
      <c r="A10" s="6" t="s">
        <v>322</v>
      </c>
      <c r="B10" s="6" t="s">
        <v>105</v>
      </c>
      <c r="C10" s="6" t="s">
        <v>110</v>
      </c>
      <c r="D10" s="7" t="s">
        <v>14</v>
      </c>
      <c r="E10" s="2" t="s">
        <v>92</v>
      </c>
      <c r="F10" s="5">
        <v>1</v>
      </c>
      <c r="G10" s="3">
        <v>4879.28</v>
      </c>
      <c r="H10" s="3">
        <f t="shared" si="0"/>
        <v>4635.32</v>
      </c>
      <c r="I10" s="3">
        <v>243.96</v>
      </c>
      <c r="J10" s="3"/>
      <c r="K10" s="3">
        <v>4879.28</v>
      </c>
    </row>
    <row r="11" spans="1:11" x14ac:dyDescent="0.25">
      <c r="A11" s="6" t="s">
        <v>323</v>
      </c>
      <c r="B11" s="6" t="s">
        <v>113</v>
      </c>
      <c r="C11" s="6" t="s">
        <v>111</v>
      </c>
      <c r="D11" s="7" t="s">
        <v>15</v>
      </c>
      <c r="E11" s="2" t="s">
        <v>92</v>
      </c>
      <c r="F11" s="5">
        <v>1</v>
      </c>
      <c r="G11" s="3">
        <v>1926.71</v>
      </c>
      <c r="H11" s="3">
        <f t="shared" si="0"/>
        <v>1830.3700000000001</v>
      </c>
      <c r="I11" s="3">
        <v>96.34</v>
      </c>
      <c r="J11" s="3"/>
      <c r="K11" s="3">
        <v>1926.71</v>
      </c>
    </row>
    <row r="12" spans="1:11" x14ac:dyDescent="0.25">
      <c r="A12" s="6" t="s">
        <v>324</v>
      </c>
      <c r="B12" s="6" t="s">
        <v>112</v>
      </c>
      <c r="C12" s="32" t="s">
        <v>295</v>
      </c>
      <c r="D12" s="7" t="s">
        <v>97</v>
      </c>
      <c r="E12" s="2" t="s">
        <v>90</v>
      </c>
      <c r="F12" s="5">
        <v>20</v>
      </c>
      <c r="G12" s="3">
        <v>35.1</v>
      </c>
      <c r="H12" s="3">
        <f t="shared" si="0"/>
        <v>666.9</v>
      </c>
      <c r="I12" s="3">
        <v>35.1</v>
      </c>
      <c r="J12" s="3"/>
      <c r="K12" s="3">
        <f t="shared" ref="K12:K85" si="1">F12*G12</f>
        <v>702</v>
      </c>
    </row>
    <row r="13" spans="1:11" x14ac:dyDescent="0.25">
      <c r="A13" s="13">
        <v>2</v>
      </c>
      <c r="B13" s="8"/>
      <c r="C13" s="8"/>
      <c r="D13" s="9" t="s">
        <v>16</v>
      </c>
      <c r="E13" s="10"/>
      <c r="F13" s="11"/>
      <c r="G13" s="12"/>
      <c r="H13" s="12"/>
      <c r="I13" s="12"/>
      <c r="J13" s="12"/>
      <c r="K13" s="33">
        <f>SUM(K14:K15)</f>
        <v>28631.120000000003</v>
      </c>
    </row>
    <row r="14" spans="1:11" ht="30" x14ac:dyDescent="0.25">
      <c r="A14" s="6" t="s">
        <v>76</v>
      </c>
      <c r="B14" s="6" t="s">
        <v>112</v>
      </c>
      <c r="C14" s="6" t="s">
        <v>115</v>
      </c>
      <c r="D14" s="7" t="s">
        <v>17</v>
      </c>
      <c r="E14" s="2" t="s">
        <v>89</v>
      </c>
      <c r="F14" s="5">
        <v>1092</v>
      </c>
      <c r="G14" s="3">
        <v>5.74</v>
      </c>
      <c r="H14" s="3">
        <f t="shared" si="0"/>
        <v>5954.68</v>
      </c>
      <c r="I14" s="3">
        <v>313.39999999999998</v>
      </c>
      <c r="J14" s="3"/>
      <c r="K14" s="3">
        <f t="shared" si="1"/>
        <v>6268.08</v>
      </c>
    </row>
    <row r="15" spans="1:11" ht="30" x14ac:dyDescent="0.25">
      <c r="A15" s="6" t="s">
        <v>77</v>
      </c>
      <c r="B15" s="6" t="s">
        <v>105</v>
      </c>
      <c r="C15" s="6" t="s">
        <v>116</v>
      </c>
      <c r="D15" s="7" t="s">
        <v>18</v>
      </c>
      <c r="E15" s="2" t="s">
        <v>93</v>
      </c>
      <c r="F15" s="5">
        <v>164</v>
      </c>
      <c r="G15" s="3">
        <v>136.36000000000001</v>
      </c>
      <c r="H15" s="3">
        <f t="shared" si="0"/>
        <v>21244.89</v>
      </c>
      <c r="I15" s="3">
        <v>1118.1500000000001</v>
      </c>
      <c r="J15" s="3"/>
      <c r="K15" s="3">
        <f t="shared" si="1"/>
        <v>22363.040000000001</v>
      </c>
    </row>
    <row r="16" spans="1:11" x14ac:dyDescent="0.25">
      <c r="A16" s="13">
        <v>3</v>
      </c>
      <c r="B16" s="8"/>
      <c r="C16" s="8"/>
      <c r="D16" s="9" t="s">
        <v>19</v>
      </c>
      <c r="E16" s="10"/>
      <c r="F16" s="11"/>
      <c r="G16" s="12"/>
      <c r="H16" s="12"/>
      <c r="I16" s="12"/>
      <c r="J16" s="12"/>
      <c r="K16" s="33">
        <f>SUM(K17,K21,K50,K62)</f>
        <v>4318381.4299999988</v>
      </c>
    </row>
    <row r="17" spans="1:11" x14ac:dyDescent="0.25">
      <c r="A17" s="13" t="s">
        <v>78</v>
      </c>
      <c r="B17" s="22"/>
      <c r="C17" s="23"/>
      <c r="D17" s="20" t="s">
        <v>117</v>
      </c>
      <c r="E17" s="10"/>
      <c r="F17" s="11"/>
      <c r="G17" s="12"/>
      <c r="H17" s="12"/>
      <c r="I17" s="12"/>
      <c r="J17" s="12"/>
      <c r="K17" s="33">
        <f>SUM(K18:K20)</f>
        <v>5642.69</v>
      </c>
    </row>
    <row r="18" spans="1:11" x14ac:dyDescent="0.25">
      <c r="A18" s="6" t="s">
        <v>136</v>
      </c>
      <c r="B18" s="6" t="s">
        <v>244</v>
      </c>
      <c r="C18" s="6" t="s">
        <v>242</v>
      </c>
      <c r="D18" s="7" t="s">
        <v>20</v>
      </c>
      <c r="E18" s="2" t="s">
        <v>93</v>
      </c>
      <c r="F18" s="5">
        <v>5</v>
      </c>
      <c r="G18" s="3">
        <v>8.99</v>
      </c>
      <c r="H18" s="3">
        <f t="shared" si="0"/>
        <v>42.7</v>
      </c>
      <c r="I18" s="3">
        <v>2.25</v>
      </c>
      <c r="J18" s="3"/>
      <c r="K18" s="3">
        <f t="shared" si="1"/>
        <v>44.95</v>
      </c>
    </row>
    <row r="19" spans="1:11" ht="30" x14ac:dyDescent="0.25">
      <c r="A19" s="6" t="s">
        <v>137</v>
      </c>
      <c r="B19" s="6" t="s">
        <v>114</v>
      </c>
      <c r="C19" s="6" t="s">
        <v>243</v>
      </c>
      <c r="D19" s="7" t="s">
        <v>21</v>
      </c>
      <c r="E19" s="2" t="s">
        <v>89</v>
      </c>
      <c r="F19" s="5">
        <v>90</v>
      </c>
      <c r="G19" s="3">
        <v>33.409999999999997</v>
      </c>
      <c r="H19" s="3">
        <f t="shared" si="0"/>
        <v>2856.5499999999997</v>
      </c>
      <c r="I19" s="3">
        <v>150.35</v>
      </c>
      <c r="J19" s="3"/>
      <c r="K19" s="3">
        <f t="shared" si="1"/>
        <v>3006.8999999999996</v>
      </c>
    </row>
    <row r="20" spans="1:11" ht="30" x14ac:dyDescent="0.25">
      <c r="A20" s="6" t="s">
        <v>138</v>
      </c>
      <c r="B20" s="6" t="s">
        <v>105</v>
      </c>
      <c r="C20" s="6" t="s">
        <v>116</v>
      </c>
      <c r="D20" s="7" t="s">
        <v>18</v>
      </c>
      <c r="E20" s="2" t="s">
        <v>93</v>
      </c>
      <c r="F20" s="5">
        <v>19</v>
      </c>
      <c r="G20" s="3">
        <v>136.36000000000001</v>
      </c>
      <c r="H20" s="3">
        <f t="shared" si="0"/>
        <v>2461.3000000000002</v>
      </c>
      <c r="I20" s="3">
        <v>129.54</v>
      </c>
      <c r="J20" s="3"/>
      <c r="K20" s="3">
        <f t="shared" si="1"/>
        <v>2590.84</v>
      </c>
    </row>
    <row r="21" spans="1:11" x14ac:dyDescent="0.25">
      <c r="A21" s="13" t="s">
        <v>79</v>
      </c>
      <c r="B21" s="22"/>
      <c r="C21" s="23"/>
      <c r="D21" s="20" t="s">
        <v>118</v>
      </c>
      <c r="E21" s="10"/>
      <c r="F21" s="11"/>
      <c r="G21" s="12"/>
      <c r="H21" s="12"/>
      <c r="I21" s="12"/>
      <c r="J21" s="12"/>
      <c r="K21" s="33">
        <f>SUM(K22,K29,K34,K39,K44)</f>
        <v>4108001.2499999991</v>
      </c>
    </row>
    <row r="22" spans="1:11" x14ac:dyDescent="0.25">
      <c r="A22" s="13" t="s">
        <v>119</v>
      </c>
      <c r="B22" s="22"/>
      <c r="C22" s="23"/>
      <c r="D22" s="20" t="s">
        <v>120</v>
      </c>
      <c r="E22" s="10"/>
      <c r="F22" s="11"/>
      <c r="G22" s="12"/>
      <c r="H22" s="12"/>
      <c r="I22" s="12"/>
      <c r="J22" s="12"/>
      <c r="K22" s="33">
        <f>SUM(K23:K28)</f>
        <v>594268.43999999994</v>
      </c>
    </row>
    <row r="23" spans="1:11" ht="30" x14ac:dyDescent="0.25">
      <c r="A23" s="6" t="s">
        <v>139</v>
      </c>
      <c r="B23" s="6" t="s">
        <v>244</v>
      </c>
      <c r="C23" s="6" t="s">
        <v>245</v>
      </c>
      <c r="D23" s="7" t="s">
        <v>22</v>
      </c>
      <c r="E23" s="2" t="s">
        <v>93</v>
      </c>
      <c r="F23" s="5">
        <v>1697</v>
      </c>
      <c r="G23" s="3">
        <v>25.44</v>
      </c>
      <c r="H23" s="3">
        <f t="shared" si="0"/>
        <v>41013.1</v>
      </c>
      <c r="I23" s="3">
        <v>2158.58</v>
      </c>
      <c r="J23" s="3"/>
      <c r="K23" s="3">
        <f t="shared" si="1"/>
        <v>43171.68</v>
      </c>
    </row>
    <row r="24" spans="1:11" ht="30" x14ac:dyDescent="0.25">
      <c r="A24" s="6" t="s">
        <v>140</v>
      </c>
      <c r="B24" s="6" t="s">
        <v>114</v>
      </c>
      <c r="C24" s="6" t="s">
        <v>246</v>
      </c>
      <c r="D24" s="7" t="s">
        <v>23</v>
      </c>
      <c r="E24" s="2" t="s">
        <v>94</v>
      </c>
      <c r="F24" s="5">
        <v>28848</v>
      </c>
      <c r="G24" s="3">
        <v>3.01</v>
      </c>
      <c r="H24" s="3">
        <f t="shared" si="0"/>
        <v>82490.86</v>
      </c>
      <c r="I24" s="3">
        <v>4341.62</v>
      </c>
      <c r="J24" s="3"/>
      <c r="K24" s="3">
        <f t="shared" si="1"/>
        <v>86832.48</v>
      </c>
    </row>
    <row r="25" spans="1:11" x14ac:dyDescent="0.25">
      <c r="A25" s="6" t="s">
        <v>141</v>
      </c>
      <c r="B25" s="6" t="s">
        <v>112</v>
      </c>
      <c r="C25" s="6" t="s">
        <v>247</v>
      </c>
      <c r="D25" s="7" t="s">
        <v>24</v>
      </c>
      <c r="E25" s="2" t="s">
        <v>93</v>
      </c>
      <c r="F25" s="5">
        <v>1697</v>
      </c>
      <c r="G25" s="3">
        <v>35.78</v>
      </c>
      <c r="H25" s="3">
        <f t="shared" si="0"/>
        <v>57682.73</v>
      </c>
      <c r="I25" s="3">
        <v>3035.93</v>
      </c>
      <c r="J25" s="3"/>
      <c r="K25" s="3">
        <f t="shared" si="1"/>
        <v>60718.66</v>
      </c>
    </row>
    <row r="26" spans="1:11" x14ac:dyDescent="0.25">
      <c r="A26" s="6" t="s">
        <v>142</v>
      </c>
      <c r="B26" s="6" t="s">
        <v>105</v>
      </c>
      <c r="C26" s="6" t="s">
        <v>248</v>
      </c>
      <c r="D26" s="7" t="s">
        <v>25</v>
      </c>
      <c r="E26" s="2" t="s">
        <v>90</v>
      </c>
      <c r="F26" s="5">
        <v>274.8</v>
      </c>
      <c r="G26" s="3">
        <v>9.5500000000000007</v>
      </c>
      <c r="H26" s="3">
        <f t="shared" si="0"/>
        <v>2493.1200000000003</v>
      </c>
      <c r="I26" s="3">
        <v>131.22</v>
      </c>
      <c r="J26" s="3"/>
      <c r="K26" s="3">
        <f t="shared" si="1"/>
        <v>2624.34</v>
      </c>
    </row>
    <row r="27" spans="1:11" x14ac:dyDescent="0.25">
      <c r="A27" s="6" t="s">
        <v>143</v>
      </c>
      <c r="B27" s="6" t="s">
        <v>105</v>
      </c>
      <c r="C27" s="6" t="s">
        <v>249</v>
      </c>
      <c r="D27" s="7" t="s">
        <v>26</v>
      </c>
      <c r="E27" s="2" t="s">
        <v>90</v>
      </c>
      <c r="F27" s="5">
        <v>98.5</v>
      </c>
      <c r="G27" s="3">
        <v>3.98</v>
      </c>
      <c r="H27" s="3">
        <f t="shared" si="0"/>
        <v>372.42999999999995</v>
      </c>
      <c r="I27" s="3">
        <v>19.600000000000001</v>
      </c>
      <c r="J27" s="3"/>
      <c r="K27" s="3">
        <f t="shared" si="1"/>
        <v>392.03</v>
      </c>
    </row>
    <row r="28" spans="1:11" x14ac:dyDescent="0.25">
      <c r="A28" s="6" t="s">
        <v>144</v>
      </c>
      <c r="B28" s="6" t="s">
        <v>112</v>
      </c>
      <c r="C28" s="6" t="s">
        <v>250</v>
      </c>
      <c r="D28" s="7" t="s">
        <v>27</v>
      </c>
      <c r="E28" s="2" t="s">
        <v>89</v>
      </c>
      <c r="F28" s="5">
        <v>825</v>
      </c>
      <c r="G28" s="3">
        <v>485.49</v>
      </c>
      <c r="H28" s="3">
        <f t="shared" si="0"/>
        <v>380502.79</v>
      </c>
      <c r="I28" s="3">
        <v>20026.46</v>
      </c>
      <c r="J28" s="3"/>
      <c r="K28" s="3">
        <f t="shared" si="1"/>
        <v>400529.25</v>
      </c>
    </row>
    <row r="29" spans="1:11" x14ac:dyDescent="0.25">
      <c r="A29" s="13" t="s">
        <v>122</v>
      </c>
      <c r="B29" s="22"/>
      <c r="C29" s="23"/>
      <c r="D29" s="20" t="s">
        <v>121</v>
      </c>
      <c r="E29" s="10"/>
      <c r="F29" s="11"/>
      <c r="G29" s="12"/>
      <c r="H29" s="12"/>
      <c r="I29" s="12"/>
      <c r="J29" s="12"/>
      <c r="K29" s="33">
        <f>SUM(K30:K33)</f>
        <v>41081.460000000006</v>
      </c>
    </row>
    <row r="30" spans="1:11" x14ac:dyDescent="0.25">
      <c r="A30" s="6" t="s">
        <v>145</v>
      </c>
      <c r="B30" s="6" t="s">
        <v>112</v>
      </c>
      <c r="C30" s="6" t="s">
        <v>251</v>
      </c>
      <c r="D30" s="7" t="s">
        <v>28</v>
      </c>
      <c r="E30" s="2" t="s">
        <v>93</v>
      </c>
      <c r="F30" s="5">
        <v>107</v>
      </c>
      <c r="G30" s="3">
        <v>261.99</v>
      </c>
      <c r="H30" s="3">
        <f t="shared" si="0"/>
        <v>26631.279999999999</v>
      </c>
      <c r="I30" s="3">
        <v>1401.65</v>
      </c>
      <c r="J30" s="3"/>
      <c r="K30" s="3">
        <f t="shared" si="1"/>
        <v>28032.93</v>
      </c>
    </row>
    <row r="31" spans="1:11" x14ac:dyDescent="0.25">
      <c r="A31" s="6" t="s">
        <v>146</v>
      </c>
      <c r="B31" s="6" t="s">
        <v>112</v>
      </c>
      <c r="C31" s="6" t="s">
        <v>252</v>
      </c>
      <c r="D31" s="7" t="s">
        <v>29</v>
      </c>
      <c r="E31" s="2" t="s">
        <v>93</v>
      </c>
      <c r="F31" s="5">
        <v>11</v>
      </c>
      <c r="G31" s="3">
        <v>224.33</v>
      </c>
      <c r="H31" s="3">
        <f t="shared" si="0"/>
        <v>2344.25</v>
      </c>
      <c r="I31" s="3">
        <v>123.38</v>
      </c>
      <c r="J31" s="3"/>
      <c r="K31" s="3">
        <f t="shared" si="1"/>
        <v>2467.63</v>
      </c>
    </row>
    <row r="32" spans="1:11" x14ac:dyDescent="0.25">
      <c r="A32" s="6" t="s">
        <v>147</v>
      </c>
      <c r="B32" s="6" t="s">
        <v>112</v>
      </c>
      <c r="C32" s="6" t="s">
        <v>253</v>
      </c>
      <c r="D32" s="7" t="s">
        <v>30</v>
      </c>
      <c r="E32" s="2" t="s">
        <v>93</v>
      </c>
      <c r="F32" s="5">
        <v>5.5</v>
      </c>
      <c r="G32" s="3">
        <v>261.94</v>
      </c>
      <c r="H32" s="3">
        <f t="shared" si="0"/>
        <v>1368.64</v>
      </c>
      <c r="I32" s="3">
        <v>72.03</v>
      </c>
      <c r="J32" s="3"/>
      <c r="K32" s="3">
        <f t="shared" si="1"/>
        <v>1440.67</v>
      </c>
    </row>
    <row r="33" spans="1:11" x14ac:dyDescent="0.25">
      <c r="A33" s="6" t="s">
        <v>148</v>
      </c>
      <c r="B33" s="6" t="s">
        <v>112</v>
      </c>
      <c r="C33" s="6" t="s">
        <v>254</v>
      </c>
      <c r="D33" s="7" t="s">
        <v>31</v>
      </c>
      <c r="E33" s="2" t="s">
        <v>93</v>
      </c>
      <c r="F33" s="5">
        <v>11</v>
      </c>
      <c r="G33" s="3">
        <v>830.93</v>
      </c>
      <c r="H33" s="3">
        <f t="shared" si="0"/>
        <v>8683.2199999999993</v>
      </c>
      <c r="I33" s="3">
        <v>457.01</v>
      </c>
      <c r="J33" s="3"/>
      <c r="K33" s="3">
        <f t="shared" si="1"/>
        <v>9140.23</v>
      </c>
    </row>
    <row r="34" spans="1:11" x14ac:dyDescent="0.25">
      <c r="A34" s="13" t="s">
        <v>123</v>
      </c>
      <c r="B34" s="22"/>
      <c r="C34" s="23"/>
      <c r="D34" s="20" t="s">
        <v>124</v>
      </c>
      <c r="E34" s="10"/>
      <c r="F34" s="11"/>
      <c r="G34" s="12"/>
      <c r="H34" s="12"/>
      <c r="I34" s="12"/>
      <c r="J34" s="12"/>
      <c r="K34" s="33">
        <f>SUM(K35:K38)</f>
        <v>2165715.2699999996</v>
      </c>
    </row>
    <row r="35" spans="1:11" ht="45" x14ac:dyDescent="0.25">
      <c r="A35" s="6" t="s">
        <v>149</v>
      </c>
      <c r="B35" s="6" t="s">
        <v>114</v>
      </c>
      <c r="C35" s="6" t="s">
        <v>255</v>
      </c>
      <c r="D35" s="7" t="s">
        <v>32</v>
      </c>
      <c r="E35" s="2" t="s">
        <v>92</v>
      </c>
      <c r="F35" s="5">
        <v>271</v>
      </c>
      <c r="G35" s="3">
        <v>7585.76</v>
      </c>
      <c r="H35" s="3">
        <f t="shared" si="0"/>
        <v>1952953.91</v>
      </c>
      <c r="I35" s="3">
        <v>102787.05</v>
      </c>
      <c r="J35" s="3"/>
      <c r="K35" s="3">
        <f t="shared" si="1"/>
        <v>2055740.96</v>
      </c>
    </row>
    <row r="36" spans="1:11" ht="30" x14ac:dyDescent="0.25">
      <c r="A36" s="6" t="s">
        <v>150</v>
      </c>
      <c r="B36" s="6" t="s">
        <v>244</v>
      </c>
      <c r="C36" s="6" t="s">
        <v>256</v>
      </c>
      <c r="D36" s="7" t="s">
        <v>33</v>
      </c>
      <c r="E36" s="2" t="s">
        <v>95</v>
      </c>
      <c r="F36" s="5">
        <v>1369</v>
      </c>
      <c r="G36" s="3">
        <v>31.85</v>
      </c>
      <c r="H36" s="3">
        <f t="shared" si="0"/>
        <v>41422.520000000004</v>
      </c>
      <c r="I36" s="3">
        <v>2180.13</v>
      </c>
      <c r="J36" s="3"/>
      <c r="K36" s="3">
        <f t="shared" si="1"/>
        <v>43602.65</v>
      </c>
    </row>
    <row r="37" spans="1:11" ht="30" x14ac:dyDescent="0.25">
      <c r="A37" s="6" t="s">
        <v>151</v>
      </c>
      <c r="B37" s="6" t="s">
        <v>105</v>
      </c>
      <c r="C37" s="6" t="s">
        <v>257</v>
      </c>
      <c r="D37" s="7" t="s">
        <v>34</v>
      </c>
      <c r="E37" s="2" t="s">
        <v>89</v>
      </c>
      <c r="F37" s="5">
        <v>304</v>
      </c>
      <c r="G37" s="3">
        <v>152.58000000000001</v>
      </c>
      <c r="H37" s="3">
        <f t="shared" si="0"/>
        <v>44065.100000000006</v>
      </c>
      <c r="I37" s="3">
        <v>2319.2199999999998</v>
      </c>
      <c r="J37" s="3"/>
      <c r="K37" s="3">
        <f t="shared" si="1"/>
        <v>46384.320000000007</v>
      </c>
    </row>
    <row r="38" spans="1:11" ht="30" x14ac:dyDescent="0.25">
      <c r="A38" s="6" t="s">
        <v>152</v>
      </c>
      <c r="B38" s="6" t="s">
        <v>105</v>
      </c>
      <c r="C38" s="6" t="s">
        <v>258</v>
      </c>
      <c r="D38" s="7" t="s">
        <v>35</v>
      </c>
      <c r="E38" s="2" t="s">
        <v>89</v>
      </c>
      <c r="F38" s="5">
        <v>911</v>
      </c>
      <c r="G38" s="3">
        <v>21.94</v>
      </c>
      <c r="H38" s="3">
        <f t="shared" si="0"/>
        <v>18987.97</v>
      </c>
      <c r="I38" s="3">
        <v>999.37</v>
      </c>
      <c r="J38" s="3"/>
      <c r="K38" s="3">
        <f t="shared" si="1"/>
        <v>19987.34</v>
      </c>
    </row>
    <row r="39" spans="1:11" x14ac:dyDescent="0.25">
      <c r="A39" s="13" t="s">
        <v>125</v>
      </c>
      <c r="B39" s="22"/>
      <c r="C39" s="23"/>
      <c r="D39" s="20" t="s">
        <v>126</v>
      </c>
      <c r="E39" s="10"/>
      <c r="F39" s="11"/>
      <c r="G39" s="12"/>
      <c r="H39" s="12"/>
      <c r="I39" s="12"/>
      <c r="J39" s="12"/>
      <c r="K39" s="33">
        <f>SUM(K40:K43)</f>
        <v>1291057.5699999998</v>
      </c>
    </row>
    <row r="40" spans="1:11" ht="30" x14ac:dyDescent="0.25">
      <c r="A40" s="6" t="s">
        <v>153</v>
      </c>
      <c r="B40" s="6" t="s">
        <v>105</v>
      </c>
      <c r="C40" s="6" t="s">
        <v>259</v>
      </c>
      <c r="D40" s="7" t="s">
        <v>36</v>
      </c>
      <c r="E40" s="2" t="s">
        <v>93</v>
      </c>
      <c r="F40" s="5">
        <v>8703</v>
      </c>
      <c r="G40" s="3">
        <v>39.28</v>
      </c>
      <c r="H40" s="3">
        <f t="shared" si="0"/>
        <v>324761.15000000002</v>
      </c>
      <c r="I40" s="3">
        <v>17092.689999999999</v>
      </c>
      <c r="J40" s="3"/>
      <c r="K40" s="3">
        <f t="shared" si="1"/>
        <v>341853.84</v>
      </c>
    </row>
    <row r="41" spans="1:11" x14ac:dyDescent="0.25">
      <c r="A41" s="6" t="s">
        <v>154</v>
      </c>
      <c r="B41" s="6" t="s">
        <v>105</v>
      </c>
      <c r="C41" s="6" t="s">
        <v>260</v>
      </c>
      <c r="D41" s="7" t="s">
        <v>37</v>
      </c>
      <c r="E41" s="2" t="s">
        <v>94</v>
      </c>
      <c r="F41" s="5">
        <v>174049</v>
      </c>
      <c r="G41" s="3">
        <v>3.63</v>
      </c>
      <c r="H41" s="3">
        <f t="shared" si="0"/>
        <v>600207.98</v>
      </c>
      <c r="I41" s="3">
        <v>31589.89</v>
      </c>
      <c r="J41" s="3"/>
      <c r="K41" s="3">
        <f t="shared" si="1"/>
        <v>631797.87</v>
      </c>
    </row>
    <row r="42" spans="1:11" x14ac:dyDescent="0.25">
      <c r="A42" s="6" t="s">
        <v>155</v>
      </c>
      <c r="B42" s="6" t="s">
        <v>112</v>
      </c>
      <c r="C42" s="6" t="s">
        <v>261</v>
      </c>
      <c r="D42" s="7" t="s">
        <v>38</v>
      </c>
      <c r="E42" s="2" t="s">
        <v>93</v>
      </c>
      <c r="F42" s="5">
        <v>8702.5</v>
      </c>
      <c r="G42" s="3">
        <v>29.98</v>
      </c>
      <c r="H42" s="3">
        <f t="shared" si="0"/>
        <v>247855.90000000002</v>
      </c>
      <c r="I42" s="3">
        <v>13045.05</v>
      </c>
      <c r="J42" s="3"/>
      <c r="K42" s="3">
        <f t="shared" si="1"/>
        <v>260900.95</v>
      </c>
    </row>
    <row r="43" spans="1:11" x14ac:dyDescent="0.25">
      <c r="A43" s="6" t="s">
        <v>156</v>
      </c>
      <c r="B43" s="6" t="s">
        <v>112</v>
      </c>
      <c r="C43" s="6" t="s">
        <v>262</v>
      </c>
      <c r="D43" s="7" t="s">
        <v>39</v>
      </c>
      <c r="E43" s="2" t="s">
        <v>89</v>
      </c>
      <c r="F43" s="5">
        <v>2807</v>
      </c>
      <c r="G43" s="3">
        <v>20.13</v>
      </c>
      <c r="H43" s="3">
        <f t="shared" si="0"/>
        <v>53679.659999999996</v>
      </c>
      <c r="I43" s="3">
        <v>2825.25</v>
      </c>
      <c r="J43" s="3"/>
      <c r="K43" s="3">
        <f t="shared" si="1"/>
        <v>56504.909999999996</v>
      </c>
    </row>
    <row r="44" spans="1:11" x14ac:dyDescent="0.25">
      <c r="A44" s="13" t="s">
        <v>128</v>
      </c>
      <c r="B44" s="22"/>
      <c r="C44" s="23"/>
      <c r="D44" s="20" t="s">
        <v>127</v>
      </c>
      <c r="E44" s="10"/>
      <c r="F44" s="11"/>
      <c r="G44" s="12"/>
      <c r="H44" s="12"/>
      <c r="I44" s="12"/>
      <c r="J44" s="12"/>
      <c r="K44" s="33">
        <f>SUM(K45:K49)</f>
        <v>15878.51</v>
      </c>
    </row>
    <row r="45" spans="1:11" x14ac:dyDescent="0.25">
      <c r="A45" s="6" t="s">
        <v>157</v>
      </c>
      <c r="B45" s="6" t="s">
        <v>105</v>
      </c>
      <c r="C45" s="6" t="s">
        <v>263</v>
      </c>
      <c r="D45" s="7" t="s">
        <v>40</v>
      </c>
      <c r="E45" s="2" t="s">
        <v>90</v>
      </c>
      <c r="F45" s="5">
        <v>43</v>
      </c>
      <c r="G45" s="3">
        <v>40.25</v>
      </c>
      <c r="H45" s="3">
        <f t="shared" si="0"/>
        <v>1644.21</v>
      </c>
      <c r="I45" s="3">
        <v>86.54</v>
      </c>
      <c r="J45" s="3"/>
      <c r="K45" s="3">
        <f t="shared" si="1"/>
        <v>1730.75</v>
      </c>
    </row>
    <row r="46" spans="1:11" x14ac:dyDescent="0.25">
      <c r="A46" s="6" t="s">
        <v>158</v>
      </c>
      <c r="B46" s="6" t="s">
        <v>113</v>
      </c>
      <c r="C46" s="6" t="s">
        <v>264</v>
      </c>
      <c r="D46" s="7" t="s">
        <v>41</v>
      </c>
      <c r="E46" s="2" t="s">
        <v>89</v>
      </c>
      <c r="F46" s="5">
        <v>43</v>
      </c>
      <c r="G46" s="3">
        <v>9.24</v>
      </c>
      <c r="H46" s="3">
        <f t="shared" si="0"/>
        <v>377.45</v>
      </c>
      <c r="I46" s="3">
        <v>19.87</v>
      </c>
      <c r="J46" s="3"/>
      <c r="K46" s="3">
        <f t="shared" si="1"/>
        <v>397.32</v>
      </c>
    </row>
    <row r="47" spans="1:11" x14ac:dyDescent="0.25">
      <c r="A47" s="6" t="s">
        <v>159</v>
      </c>
      <c r="B47" s="6" t="s">
        <v>112</v>
      </c>
      <c r="C47" s="6" t="s">
        <v>253</v>
      </c>
      <c r="D47" s="7" t="s">
        <v>30</v>
      </c>
      <c r="E47" s="2" t="s">
        <v>93</v>
      </c>
      <c r="F47" s="5">
        <v>4.5</v>
      </c>
      <c r="G47" s="3">
        <v>261.94</v>
      </c>
      <c r="H47" s="3">
        <f t="shared" si="0"/>
        <v>1119.79</v>
      </c>
      <c r="I47" s="3">
        <v>58.94</v>
      </c>
      <c r="J47" s="3"/>
      <c r="K47" s="3">
        <f t="shared" si="1"/>
        <v>1178.73</v>
      </c>
    </row>
    <row r="48" spans="1:11" ht="45" x14ac:dyDescent="0.25">
      <c r="A48" s="6" t="s">
        <v>160</v>
      </c>
      <c r="B48" s="6" t="s">
        <v>114</v>
      </c>
      <c r="C48" s="6" t="s">
        <v>265</v>
      </c>
      <c r="D48" s="7" t="s">
        <v>42</v>
      </c>
      <c r="E48" s="2" t="s">
        <v>89</v>
      </c>
      <c r="F48" s="5">
        <v>43</v>
      </c>
      <c r="G48" s="3">
        <v>89.43</v>
      </c>
      <c r="H48" s="3">
        <f t="shared" si="0"/>
        <v>3653.2200000000003</v>
      </c>
      <c r="I48" s="3">
        <v>192.27</v>
      </c>
      <c r="J48" s="3"/>
      <c r="K48" s="3">
        <f t="shared" si="1"/>
        <v>3845.4900000000002</v>
      </c>
    </row>
    <row r="49" spans="1:11" ht="30" x14ac:dyDescent="0.25">
      <c r="A49" s="6" t="s">
        <v>161</v>
      </c>
      <c r="B49" s="6" t="s">
        <v>114</v>
      </c>
      <c r="C49" s="6" t="s">
        <v>266</v>
      </c>
      <c r="D49" s="7" t="s">
        <v>43</v>
      </c>
      <c r="E49" s="2" t="s">
        <v>93</v>
      </c>
      <c r="F49" s="5">
        <v>2</v>
      </c>
      <c r="G49" s="3">
        <v>4363.1099999999997</v>
      </c>
      <c r="H49" s="3">
        <f t="shared" si="0"/>
        <v>8289.91</v>
      </c>
      <c r="I49" s="3">
        <v>436.31</v>
      </c>
      <c r="J49" s="3"/>
      <c r="K49" s="3">
        <f t="shared" si="1"/>
        <v>8726.2199999999993</v>
      </c>
    </row>
    <row r="50" spans="1:11" x14ac:dyDescent="0.25">
      <c r="A50" s="13" t="s">
        <v>80</v>
      </c>
      <c r="B50" s="8"/>
      <c r="C50" s="8"/>
      <c r="D50" s="9" t="s">
        <v>130</v>
      </c>
      <c r="E50" s="10"/>
      <c r="F50" s="11"/>
      <c r="G50" s="12"/>
      <c r="H50" s="12"/>
      <c r="I50" s="12"/>
      <c r="J50" s="12"/>
      <c r="K50" s="33">
        <f>SUM(K51,K55,K58,)</f>
        <v>120042.04000000001</v>
      </c>
    </row>
    <row r="51" spans="1:11" x14ac:dyDescent="0.25">
      <c r="A51" s="13" t="s">
        <v>129</v>
      </c>
      <c r="B51" s="22"/>
      <c r="C51" s="23"/>
      <c r="D51" s="20" t="s">
        <v>131</v>
      </c>
      <c r="E51" s="10"/>
      <c r="F51" s="11"/>
      <c r="G51" s="12"/>
      <c r="H51" s="12"/>
      <c r="I51" s="12"/>
      <c r="J51" s="12"/>
      <c r="K51" s="33">
        <f>SUM(K52:K54)</f>
        <v>97772.85</v>
      </c>
    </row>
    <row r="52" spans="1:11" x14ac:dyDescent="0.25">
      <c r="A52" s="6" t="s">
        <v>162</v>
      </c>
      <c r="B52" s="6" t="s">
        <v>112</v>
      </c>
      <c r="C52" s="6" t="s">
        <v>267</v>
      </c>
      <c r="D52" s="7" t="s">
        <v>44</v>
      </c>
      <c r="E52" s="2" t="s">
        <v>96</v>
      </c>
      <c r="F52" s="5">
        <v>1355</v>
      </c>
      <c r="G52" s="3">
        <v>13.74</v>
      </c>
      <c r="H52" s="3">
        <f t="shared" si="0"/>
        <v>17686.810000000001</v>
      </c>
      <c r="I52" s="3">
        <v>930.89</v>
      </c>
      <c r="J52" s="3"/>
      <c r="K52" s="3">
        <f t="shared" si="1"/>
        <v>18617.7</v>
      </c>
    </row>
    <row r="53" spans="1:11" x14ac:dyDescent="0.25">
      <c r="A53" s="6" t="s">
        <v>163</v>
      </c>
      <c r="B53" s="6" t="s">
        <v>105</v>
      </c>
      <c r="C53" s="6" t="s">
        <v>268</v>
      </c>
      <c r="D53" s="7" t="s">
        <v>45</v>
      </c>
      <c r="E53" s="2" t="s">
        <v>93</v>
      </c>
      <c r="F53" s="5">
        <v>13</v>
      </c>
      <c r="G53" s="3">
        <v>5594.79</v>
      </c>
      <c r="H53" s="3">
        <f t="shared" si="0"/>
        <v>69095.66</v>
      </c>
      <c r="I53" s="3">
        <v>3636.61</v>
      </c>
      <c r="J53" s="3"/>
      <c r="K53" s="3">
        <f t="shared" si="1"/>
        <v>72732.27</v>
      </c>
    </row>
    <row r="54" spans="1:11" x14ac:dyDescent="0.25">
      <c r="A54" s="6" t="s">
        <v>164</v>
      </c>
      <c r="B54" s="6" t="s">
        <v>112</v>
      </c>
      <c r="C54" s="6" t="s">
        <v>269</v>
      </c>
      <c r="D54" s="7" t="s">
        <v>46</v>
      </c>
      <c r="E54" s="2" t="s">
        <v>89</v>
      </c>
      <c r="F54" s="5">
        <v>48</v>
      </c>
      <c r="G54" s="3">
        <v>133.81</v>
      </c>
      <c r="H54" s="3">
        <f t="shared" si="0"/>
        <v>6101.74</v>
      </c>
      <c r="I54" s="3">
        <v>321.14</v>
      </c>
      <c r="J54" s="3"/>
      <c r="K54" s="3">
        <f t="shared" si="1"/>
        <v>6422.88</v>
      </c>
    </row>
    <row r="55" spans="1:11" x14ac:dyDescent="0.25">
      <c r="A55" s="13" t="s">
        <v>132</v>
      </c>
      <c r="B55" s="22"/>
      <c r="C55" s="23"/>
      <c r="D55" s="20" t="s">
        <v>133</v>
      </c>
      <c r="E55" s="10"/>
      <c r="F55" s="11"/>
      <c r="G55" s="12"/>
      <c r="H55" s="12"/>
      <c r="I55" s="12"/>
      <c r="J55" s="12"/>
      <c r="K55" s="33">
        <f>SUM(K56:K57)</f>
        <v>2592.1999999999998</v>
      </c>
    </row>
    <row r="56" spans="1:11" x14ac:dyDescent="0.25">
      <c r="A56" s="6" t="s">
        <v>165</v>
      </c>
      <c r="B56" s="6" t="s">
        <v>113</v>
      </c>
      <c r="C56" s="6" t="s">
        <v>270</v>
      </c>
      <c r="D56" s="7" t="s">
        <v>47</v>
      </c>
      <c r="E56" s="2" t="s">
        <v>89</v>
      </c>
      <c r="F56" s="5">
        <v>18.5</v>
      </c>
      <c r="G56" s="3">
        <v>125.96</v>
      </c>
      <c r="H56" s="3">
        <f t="shared" si="0"/>
        <v>2213.7499999999995</v>
      </c>
      <c r="I56" s="3">
        <v>116.51</v>
      </c>
      <c r="J56" s="3"/>
      <c r="K56" s="3">
        <f t="shared" si="1"/>
        <v>2330.2599999999998</v>
      </c>
    </row>
    <row r="57" spans="1:11" x14ac:dyDescent="0.25">
      <c r="A57" s="6" t="s">
        <v>166</v>
      </c>
      <c r="B57" s="6" t="s">
        <v>112</v>
      </c>
      <c r="C57" s="6" t="s">
        <v>253</v>
      </c>
      <c r="D57" s="7" t="s">
        <v>30</v>
      </c>
      <c r="E57" s="2" t="s">
        <v>93</v>
      </c>
      <c r="F57" s="5">
        <v>1</v>
      </c>
      <c r="G57" s="3">
        <v>261.94</v>
      </c>
      <c r="H57" s="3">
        <f t="shared" si="0"/>
        <v>248.84</v>
      </c>
      <c r="I57" s="3">
        <v>13.1</v>
      </c>
      <c r="J57" s="3"/>
      <c r="K57" s="3">
        <f t="shared" si="1"/>
        <v>261.94</v>
      </c>
    </row>
    <row r="58" spans="1:11" x14ac:dyDescent="0.25">
      <c r="A58" s="13" t="s">
        <v>135</v>
      </c>
      <c r="B58" s="22"/>
      <c r="C58" s="23"/>
      <c r="D58" s="20" t="s">
        <v>134</v>
      </c>
      <c r="E58" s="10"/>
      <c r="F58" s="11"/>
      <c r="G58" s="12"/>
      <c r="H58" s="12"/>
      <c r="I58" s="12"/>
      <c r="J58" s="12"/>
      <c r="K58" s="33">
        <f>SUM(K59:K61)</f>
        <v>19676.990000000002</v>
      </c>
    </row>
    <row r="59" spans="1:11" x14ac:dyDescent="0.25">
      <c r="A59" s="6" t="s">
        <v>167</v>
      </c>
      <c r="B59" s="6" t="s">
        <v>105</v>
      </c>
      <c r="C59" s="6" t="s">
        <v>271</v>
      </c>
      <c r="D59" s="7" t="s">
        <v>48</v>
      </c>
      <c r="E59" s="2" t="s">
        <v>89</v>
      </c>
      <c r="F59" s="5">
        <v>18.5</v>
      </c>
      <c r="G59" s="3">
        <v>230.74</v>
      </c>
      <c r="H59" s="3">
        <f t="shared" si="0"/>
        <v>4055.2600000000007</v>
      </c>
      <c r="I59" s="3">
        <v>213.43</v>
      </c>
      <c r="J59" s="3"/>
      <c r="K59" s="3">
        <f t="shared" si="1"/>
        <v>4268.6900000000005</v>
      </c>
    </row>
    <row r="60" spans="1:11" ht="30" x14ac:dyDescent="0.25">
      <c r="A60" s="6" t="s">
        <v>169</v>
      </c>
      <c r="B60" s="6" t="s">
        <v>114</v>
      </c>
      <c r="C60" s="6" t="s">
        <v>272</v>
      </c>
      <c r="D60" s="7" t="s">
        <v>49</v>
      </c>
      <c r="E60" s="2" t="s">
        <v>90</v>
      </c>
      <c r="F60" s="5">
        <v>11</v>
      </c>
      <c r="G60" s="3">
        <v>1140.98</v>
      </c>
      <c r="H60" s="3">
        <f t="shared" si="0"/>
        <v>11923.240000000002</v>
      </c>
      <c r="I60" s="3">
        <v>627.54</v>
      </c>
      <c r="J60" s="3"/>
      <c r="K60" s="3">
        <f t="shared" si="1"/>
        <v>12550.78</v>
      </c>
    </row>
    <row r="61" spans="1:11" ht="30" x14ac:dyDescent="0.25">
      <c r="A61" s="6" t="s">
        <v>170</v>
      </c>
      <c r="B61" s="6" t="s">
        <v>114</v>
      </c>
      <c r="C61" s="6" t="s">
        <v>273</v>
      </c>
      <c r="D61" s="7" t="s">
        <v>50</v>
      </c>
      <c r="E61" s="2" t="s">
        <v>92</v>
      </c>
      <c r="F61" s="5">
        <v>4</v>
      </c>
      <c r="G61" s="3">
        <v>714.38</v>
      </c>
      <c r="H61" s="3">
        <f t="shared" si="0"/>
        <v>2714.64</v>
      </c>
      <c r="I61" s="3">
        <v>142.88</v>
      </c>
      <c r="J61" s="3"/>
      <c r="K61" s="3">
        <f t="shared" si="1"/>
        <v>2857.52</v>
      </c>
    </row>
    <row r="62" spans="1:11" x14ac:dyDescent="0.25">
      <c r="A62" s="13" t="s">
        <v>81</v>
      </c>
      <c r="B62" s="22"/>
      <c r="C62" s="23"/>
      <c r="D62" s="20" t="s">
        <v>168</v>
      </c>
      <c r="E62" s="10"/>
      <c r="F62" s="11"/>
      <c r="G62" s="12"/>
      <c r="H62" s="12"/>
      <c r="I62" s="12"/>
      <c r="J62" s="12"/>
      <c r="K62" s="33">
        <f>SUM(K63:K74)</f>
        <v>84695.450000000012</v>
      </c>
    </row>
    <row r="63" spans="1:11" ht="30" x14ac:dyDescent="0.25">
      <c r="A63" s="6" t="s">
        <v>171</v>
      </c>
      <c r="B63" s="6" t="s">
        <v>105</v>
      </c>
      <c r="C63" s="6" t="s">
        <v>274</v>
      </c>
      <c r="D63" s="7" t="s">
        <v>51</v>
      </c>
      <c r="E63" s="2" t="s">
        <v>93</v>
      </c>
      <c r="F63" s="5">
        <v>98</v>
      </c>
      <c r="G63" s="3">
        <v>18.16</v>
      </c>
      <c r="H63" s="3">
        <f t="shared" si="0"/>
        <v>1690.7</v>
      </c>
      <c r="I63" s="3">
        <v>88.98</v>
      </c>
      <c r="J63" s="3"/>
      <c r="K63" s="3">
        <f t="shared" si="1"/>
        <v>1779.68</v>
      </c>
    </row>
    <row r="64" spans="1:11" x14ac:dyDescent="0.25">
      <c r="A64" s="6" t="s">
        <v>172</v>
      </c>
      <c r="B64" s="6" t="s">
        <v>105</v>
      </c>
      <c r="C64" s="6" t="s">
        <v>275</v>
      </c>
      <c r="D64" s="7" t="s">
        <v>52</v>
      </c>
      <c r="E64" s="2" t="s">
        <v>94</v>
      </c>
      <c r="F64" s="5">
        <v>1955</v>
      </c>
      <c r="G64" s="3">
        <v>1.64</v>
      </c>
      <c r="H64" s="3">
        <f t="shared" si="0"/>
        <v>3045.89</v>
      </c>
      <c r="I64" s="3">
        <v>160.31</v>
      </c>
      <c r="J64" s="3"/>
      <c r="K64" s="3">
        <f t="shared" si="1"/>
        <v>3206.2</v>
      </c>
    </row>
    <row r="65" spans="1:11" x14ac:dyDescent="0.25">
      <c r="A65" s="6" t="s">
        <v>173</v>
      </c>
      <c r="B65" s="6" t="s">
        <v>112</v>
      </c>
      <c r="C65" s="6" t="s">
        <v>247</v>
      </c>
      <c r="D65" s="7" t="s">
        <v>24</v>
      </c>
      <c r="E65" s="2" t="s">
        <v>93</v>
      </c>
      <c r="F65" s="5">
        <v>66</v>
      </c>
      <c r="G65" s="3">
        <v>35.78</v>
      </c>
      <c r="H65" s="3">
        <f t="shared" si="0"/>
        <v>2243.41</v>
      </c>
      <c r="I65" s="3">
        <v>118.07</v>
      </c>
      <c r="J65" s="3"/>
      <c r="K65" s="3">
        <f t="shared" si="1"/>
        <v>2361.48</v>
      </c>
    </row>
    <row r="66" spans="1:11" x14ac:dyDescent="0.25">
      <c r="A66" s="6" t="s">
        <v>174</v>
      </c>
      <c r="B66" s="6" t="s">
        <v>112</v>
      </c>
      <c r="C66" s="6" t="s">
        <v>253</v>
      </c>
      <c r="D66" s="7" t="s">
        <v>30</v>
      </c>
      <c r="E66" s="2" t="s">
        <v>93</v>
      </c>
      <c r="F66" s="5">
        <v>9</v>
      </c>
      <c r="G66" s="3">
        <v>261.94</v>
      </c>
      <c r="H66" s="3">
        <f t="shared" si="0"/>
        <v>2239.59</v>
      </c>
      <c r="I66" s="3">
        <v>117.87</v>
      </c>
      <c r="J66" s="3"/>
      <c r="K66" s="3">
        <f t="shared" si="1"/>
        <v>2357.46</v>
      </c>
    </row>
    <row r="67" spans="1:11" ht="45" x14ac:dyDescent="0.25">
      <c r="A67" s="6" t="s">
        <v>175</v>
      </c>
      <c r="B67" s="6" t="s">
        <v>114</v>
      </c>
      <c r="C67" s="6" t="s">
        <v>276</v>
      </c>
      <c r="D67" s="7" t="s">
        <v>53</v>
      </c>
      <c r="E67" s="2" t="s">
        <v>90</v>
      </c>
      <c r="F67" s="5">
        <v>3</v>
      </c>
      <c r="G67" s="3">
        <v>740.94</v>
      </c>
      <c r="H67" s="3">
        <f t="shared" si="0"/>
        <v>2111.6800000000003</v>
      </c>
      <c r="I67" s="3">
        <v>111.14</v>
      </c>
      <c r="J67" s="3"/>
      <c r="K67" s="3">
        <f t="shared" si="1"/>
        <v>2222.8200000000002</v>
      </c>
    </row>
    <row r="68" spans="1:11" ht="45" x14ac:dyDescent="0.25">
      <c r="A68" s="6" t="s">
        <v>176</v>
      </c>
      <c r="B68" s="6" t="s">
        <v>114</v>
      </c>
      <c r="C68" s="6" t="s">
        <v>277</v>
      </c>
      <c r="D68" s="7" t="s">
        <v>54</v>
      </c>
      <c r="E68" s="2" t="s">
        <v>90</v>
      </c>
      <c r="F68" s="5">
        <v>6</v>
      </c>
      <c r="G68" s="3">
        <v>616.51</v>
      </c>
      <c r="H68" s="3">
        <f t="shared" si="0"/>
        <v>3514.11</v>
      </c>
      <c r="I68" s="3">
        <v>184.95</v>
      </c>
      <c r="J68" s="3"/>
      <c r="K68" s="3">
        <f t="shared" si="1"/>
        <v>3699.06</v>
      </c>
    </row>
    <row r="69" spans="1:11" ht="45" x14ac:dyDescent="0.25">
      <c r="A69" s="6" t="s">
        <v>177</v>
      </c>
      <c r="B69" s="6" t="s">
        <v>114</v>
      </c>
      <c r="C69" s="6" t="s">
        <v>278</v>
      </c>
      <c r="D69" s="7" t="s">
        <v>55</v>
      </c>
      <c r="E69" s="2" t="s">
        <v>90</v>
      </c>
      <c r="F69" s="5">
        <v>16</v>
      </c>
      <c r="G69" s="3">
        <v>393.96</v>
      </c>
      <c r="H69" s="3">
        <f t="shared" si="0"/>
        <v>5988.19</v>
      </c>
      <c r="I69" s="3">
        <v>315.17</v>
      </c>
      <c r="J69" s="3"/>
      <c r="K69" s="3">
        <f t="shared" si="1"/>
        <v>6303.36</v>
      </c>
    </row>
    <row r="70" spans="1:11" ht="45" x14ac:dyDescent="0.25">
      <c r="A70" s="6" t="s">
        <v>178</v>
      </c>
      <c r="B70" s="6" t="s">
        <v>114</v>
      </c>
      <c r="C70" s="6" t="s">
        <v>279</v>
      </c>
      <c r="D70" s="7" t="s">
        <v>56</v>
      </c>
      <c r="E70" s="2" t="s">
        <v>90</v>
      </c>
      <c r="F70" s="5">
        <v>3</v>
      </c>
      <c r="G70" s="3">
        <v>269.76</v>
      </c>
      <c r="H70" s="3">
        <f t="shared" si="0"/>
        <v>768.81999999999994</v>
      </c>
      <c r="I70" s="3">
        <v>40.46</v>
      </c>
      <c r="J70" s="3"/>
      <c r="K70" s="3">
        <f t="shared" si="1"/>
        <v>809.28</v>
      </c>
    </row>
    <row r="71" spans="1:11" ht="45" x14ac:dyDescent="0.25">
      <c r="A71" s="6" t="s">
        <v>179</v>
      </c>
      <c r="B71" s="6" t="s">
        <v>114</v>
      </c>
      <c r="C71" s="6" t="s">
        <v>280</v>
      </c>
      <c r="D71" s="7" t="s">
        <v>57</v>
      </c>
      <c r="E71" s="2" t="s">
        <v>90</v>
      </c>
      <c r="F71" s="5">
        <v>78</v>
      </c>
      <c r="G71" s="3">
        <v>172.34</v>
      </c>
      <c r="H71" s="3">
        <f t="shared" si="0"/>
        <v>12770.390000000001</v>
      </c>
      <c r="I71" s="3">
        <v>672.13</v>
      </c>
      <c r="J71" s="3"/>
      <c r="K71" s="3">
        <f t="shared" si="1"/>
        <v>13442.52</v>
      </c>
    </row>
    <row r="72" spans="1:11" x14ac:dyDescent="0.25">
      <c r="A72" s="6" t="s">
        <v>180</v>
      </c>
      <c r="B72" s="6" t="s">
        <v>113</v>
      </c>
      <c r="C72" s="6" t="s">
        <v>281</v>
      </c>
      <c r="D72" s="7" t="s">
        <v>58</v>
      </c>
      <c r="E72" s="2" t="s">
        <v>90</v>
      </c>
      <c r="F72" s="5">
        <v>245</v>
      </c>
      <c r="G72" s="3">
        <v>180.79</v>
      </c>
      <c r="H72" s="3">
        <f t="shared" si="0"/>
        <v>42078.869999999995</v>
      </c>
      <c r="I72" s="3">
        <v>2214.6799999999998</v>
      </c>
      <c r="J72" s="3"/>
      <c r="K72" s="3">
        <f t="shared" si="1"/>
        <v>44293.549999999996</v>
      </c>
    </row>
    <row r="73" spans="1:11" x14ac:dyDescent="0.25">
      <c r="A73" s="6" t="s">
        <v>181</v>
      </c>
      <c r="B73" s="6" t="s">
        <v>105</v>
      </c>
      <c r="C73" s="6" t="s">
        <v>282</v>
      </c>
      <c r="D73" s="7" t="s">
        <v>59</v>
      </c>
      <c r="E73" s="2" t="s">
        <v>89</v>
      </c>
      <c r="F73" s="5">
        <v>6</v>
      </c>
      <c r="G73" s="3">
        <v>417.16</v>
      </c>
      <c r="H73" s="3">
        <f t="shared" si="0"/>
        <v>2377.81</v>
      </c>
      <c r="I73" s="3">
        <v>125.15</v>
      </c>
      <c r="J73" s="3"/>
      <c r="K73" s="3">
        <f t="shared" si="1"/>
        <v>2502.96</v>
      </c>
    </row>
    <row r="74" spans="1:11" x14ac:dyDescent="0.25">
      <c r="A74" s="6" t="s">
        <v>182</v>
      </c>
      <c r="B74" s="6" t="s">
        <v>105</v>
      </c>
      <c r="C74" s="6" t="s">
        <v>283</v>
      </c>
      <c r="D74" s="7" t="s">
        <v>60</v>
      </c>
      <c r="E74" s="2" t="s">
        <v>89</v>
      </c>
      <c r="F74" s="5">
        <v>6</v>
      </c>
      <c r="G74" s="3">
        <v>286.18</v>
      </c>
      <c r="H74" s="3">
        <f t="shared" si="0"/>
        <v>1631.23</v>
      </c>
      <c r="I74" s="3">
        <v>85.85</v>
      </c>
      <c r="J74" s="3"/>
      <c r="K74" s="3">
        <f t="shared" si="1"/>
        <v>1717.08</v>
      </c>
    </row>
    <row r="75" spans="1:11" x14ac:dyDescent="0.25">
      <c r="A75" s="13">
        <v>4</v>
      </c>
      <c r="B75" s="22"/>
      <c r="C75" s="23"/>
      <c r="D75" s="28" t="s">
        <v>98</v>
      </c>
      <c r="E75" s="10"/>
      <c r="F75" s="11"/>
      <c r="G75" s="12"/>
      <c r="H75" s="12"/>
      <c r="I75" s="12"/>
      <c r="J75" s="12"/>
      <c r="K75" s="33">
        <f>SUM(K76,K80,K103,K115,K127,K136)</f>
        <v>9176210.7800000012</v>
      </c>
    </row>
    <row r="76" spans="1:11" x14ac:dyDescent="0.25">
      <c r="A76" s="13" t="s">
        <v>82</v>
      </c>
      <c r="B76" s="8"/>
      <c r="C76" s="8"/>
      <c r="D76" s="30" t="s">
        <v>117</v>
      </c>
      <c r="E76" s="10"/>
      <c r="F76" s="11"/>
      <c r="G76" s="12"/>
      <c r="H76" s="12"/>
      <c r="I76" s="12"/>
      <c r="J76" s="12"/>
      <c r="K76" s="33">
        <f>SUM(K77:K79)</f>
        <v>934.83</v>
      </c>
    </row>
    <row r="77" spans="1:11" x14ac:dyDescent="0.25">
      <c r="A77" s="6" t="s">
        <v>184</v>
      </c>
      <c r="B77" s="6" t="s">
        <v>105</v>
      </c>
      <c r="C77" s="6" t="s">
        <v>284</v>
      </c>
      <c r="D77" s="29" t="s">
        <v>61</v>
      </c>
      <c r="E77" s="2" t="s">
        <v>93</v>
      </c>
      <c r="F77" s="5">
        <v>0.8</v>
      </c>
      <c r="G77" s="3">
        <v>356.65</v>
      </c>
      <c r="H77" s="3">
        <f t="shared" si="0"/>
        <v>271.05</v>
      </c>
      <c r="I77" s="3">
        <v>14.27</v>
      </c>
      <c r="J77" s="3"/>
      <c r="K77" s="3">
        <f t="shared" si="1"/>
        <v>285.32</v>
      </c>
    </row>
    <row r="78" spans="1:11" x14ac:dyDescent="0.25">
      <c r="A78" s="6" t="s">
        <v>185</v>
      </c>
      <c r="B78" s="6" t="s">
        <v>112</v>
      </c>
      <c r="C78" s="6" t="s">
        <v>285</v>
      </c>
      <c r="D78" s="7" t="s">
        <v>62</v>
      </c>
      <c r="E78" s="2" t="s">
        <v>89</v>
      </c>
      <c r="F78" s="5">
        <v>12</v>
      </c>
      <c r="G78" s="3">
        <v>34.24</v>
      </c>
      <c r="H78" s="3">
        <f t="shared" si="0"/>
        <v>390.34</v>
      </c>
      <c r="I78" s="3">
        <v>20.54</v>
      </c>
      <c r="J78" s="3"/>
      <c r="K78" s="3">
        <f t="shared" si="1"/>
        <v>410.88</v>
      </c>
    </row>
    <row r="79" spans="1:11" ht="30" x14ac:dyDescent="0.25">
      <c r="A79" s="6" t="s">
        <v>186</v>
      </c>
      <c r="B79" s="6" t="s">
        <v>105</v>
      </c>
      <c r="C79" s="6" t="s">
        <v>116</v>
      </c>
      <c r="D79" s="7" t="s">
        <v>18</v>
      </c>
      <c r="E79" s="2" t="s">
        <v>93</v>
      </c>
      <c r="F79" s="5">
        <v>1.75</v>
      </c>
      <c r="G79" s="3">
        <v>136.36000000000001</v>
      </c>
      <c r="H79" s="3">
        <f t="shared" si="0"/>
        <v>226.70000000000002</v>
      </c>
      <c r="I79" s="3">
        <v>11.93</v>
      </c>
      <c r="J79" s="3"/>
      <c r="K79" s="3">
        <f t="shared" si="1"/>
        <v>238.63000000000002</v>
      </c>
    </row>
    <row r="80" spans="1:11" x14ac:dyDescent="0.25">
      <c r="A80" s="13" t="s">
        <v>83</v>
      </c>
      <c r="B80" s="22"/>
      <c r="C80" s="23"/>
      <c r="D80" s="28" t="s">
        <v>118</v>
      </c>
      <c r="E80" s="10"/>
      <c r="F80" s="11"/>
      <c r="G80" s="12"/>
      <c r="H80" s="12"/>
      <c r="I80" s="12"/>
      <c r="J80" s="12"/>
      <c r="K80" s="33">
        <f>SUM(K81,K88,K93,K98)</f>
        <v>8940245.1799999997</v>
      </c>
    </row>
    <row r="81" spans="1:11" x14ac:dyDescent="0.25">
      <c r="A81" s="13" t="s">
        <v>183</v>
      </c>
      <c r="B81" s="8"/>
      <c r="C81" s="8"/>
      <c r="D81" s="30" t="s">
        <v>120</v>
      </c>
      <c r="E81" s="10"/>
      <c r="F81" s="11"/>
      <c r="G81" s="12"/>
      <c r="H81" s="12"/>
      <c r="I81" s="12"/>
      <c r="J81" s="12"/>
      <c r="K81" s="33">
        <f>SUM(K82:K87)</f>
        <v>787033.12</v>
      </c>
    </row>
    <row r="82" spans="1:11" ht="30" x14ac:dyDescent="0.25">
      <c r="A82" s="6" t="s">
        <v>187</v>
      </c>
      <c r="B82" s="6" t="s">
        <v>244</v>
      </c>
      <c r="C82" s="6" t="s">
        <v>245</v>
      </c>
      <c r="D82" s="7" t="s">
        <v>22</v>
      </c>
      <c r="E82" s="2" t="s">
        <v>93</v>
      </c>
      <c r="F82" s="5">
        <v>3449</v>
      </c>
      <c r="G82" s="3">
        <v>25.44</v>
      </c>
      <c r="H82" s="3">
        <f t="shared" si="0"/>
        <v>83355.429999999993</v>
      </c>
      <c r="I82" s="3">
        <v>4387.13</v>
      </c>
      <c r="J82" s="3"/>
      <c r="K82" s="3">
        <f t="shared" si="1"/>
        <v>87742.56</v>
      </c>
    </row>
    <row r="83" spans="1:11" ht="30" x14ac:dyDescent="0.25">
      <c r="A83" s="6" t="s">
        <v>188</v>
      </c>
      <c r="B83" s="6" t="s">
        <v>114</v>
      </c>
      <c r="C83" s="6" t="s">
        <v>246</v>
      </c>
      <c r="D83" s="7" t="s">
        <v>23</v>
      </c>
      <c r="E83" s="2" t="s">
        <v>94</v>
      </c>
      <c r="F83" s="5">
        <v>58631</v>
      </c>
      <c r="G83" s="3">
        <v>3.01</v>
      </c>
      <c r="H83" s="3">
        <f t="shared" si="0"/>
        <v>167655.34</v>
      </c>
      <c r="I83" s="3">
        <v>8823.9699999999993</v>
      </c>
      <c r="J83" s="3"/>
      <c r="K83" s="3">
        <f t="shared" si="1"/>
        <v>176479.31</v>
      </c>
    </row>
    <row r="84" spans="1:11" x14ac:dyDescent="0.25">
      <c r="A84" s="6" t="s">
        <v>189</v>
      </c>
      <c r="B84" s="6" t="s">
        <v>112</v>
      </c>
      <c r="C84" s="6" t="s">
        <v>247</v>
      </c>
      <c r="D84" s="7" t="s">
        <v>24</v>
      </c>
      <c r="E84" s="2" t="s">
        <v>93</v>
      </c>
      <c r="F84" s="5">
        <v>3449</v>
      </c>
      <c r="G84" s="3">
        <v>35.78</v>
      </c>
      <c r="H84" s="3">
        <f t="shared" si="0"/>
        <v>117234.96</v>
      </c>
      <c r="I84" s="3">
        <v>6170.26</v>
      </c>
      <c r="J84" s="3"/>
      <c r="K84" s="3">
        <f t="shared" si="1"/>
        <v>123405.22</v>
      </c>
    </row>
    <row r="85" spans="1:11" x14ac:dyDescent="0.25">
      <c r="A85" s="6" t="s">
        <v>190</v>
      </c>
      <c r="B85" s="6" t="s">
        <v>105</v>
      </c>
      <c r="C85" s="6" t="s">
        <v>248</v>
      </c>
      <c r="D85" s="7" t="s">
        <v>25</v>
      </c>
      <c r="E85" s="2" t="s">
        <v>90</v>
      </c>
      <c r="F85" s="5">
        <v>272.2</v>
      </c>
      <c r="G85" s="3">
        <v>9.5500000000000007</v>
      </c>
      <c r="H85" s="3">
        <f t="shared" si="0"/>
        <v>2469.5300000000002</v>
      </c>
      <c r="I85" s="3">
        <v>129.97999999999999</v>
      </c>
      <c r="J85" s="3"/>
      <c r="K85" s="3">
        <f t="shared" si="1"/>
        <v>2599.5100000000002</v>
      </c>
    </row>
    <row r="86" spans="1:11" x14ac:dyDescent="0.25">
      <c r="A86" s="6" t="s">
        <v>191</v>
      </c>
      <c r="B86" s="6" t="s">
        <v>105</v>
      </c>
      <c r="C86" s="6" t="s">
        <v>249</v>
      </c>
      <c r="D86" s="7" t="s">
        <v>26</v>
      </c>
      <c r="E86" s="2" t="s">
        <v>90</v>
      </c>
      <c r="F86" s="5">
        <v>40.5</v>
      </c>
      <c r="G86" s="3">
        <v>3.98</v>
      </c>
      <c r="H86" s="3">
        <f t="shared" ref="H86:H140" si="2">K86-I86</f>
        <v>153.13</v>
      </c>
      <c r="I86" s="3">
        <v>8.06</v>
      </c>
      <c r="J86" s="3"/>
      <c r="K86" s="3">
        <f t="shared" ref="K86:K140" si="3">F86*G86</f>
        <v>161.19</v>
      </c>
    </row>
    <row r="87" spans="1:11" x14ac:dyDescent="0.25">
      <c r="A87" s="6" t="s">
        <v>192</v>
      </c>
      <c r="B87" s="6" t="s">
        <v>112</v>
      </c>
      <c r="C87" s="6" t="s">
        <v>250</v>
      </c>
      <c r="D87" s="7" t="s">
        <v>27</v>
      </c>
      <c r="E87" s="2" t="s">
        <v>89</v>
      </c>
      <c r="F87" s="5">
        <v>817</v>
      </c>
      <c r="G87" s="3">
        <v>485.49</v>
      </c>
      <c r="H87" s="3">
        <f t="shared" si="2"/>
        <v>376813.06</v>
      </c>
      <c r="I87" s="3">
        <v>19832.27</v>
      </c>
      <c r="J87" s="3"/>
      <c r="K87" s="3">
        <f t="shared" si="3"/>
        <v>396645.33</v>
      </c>
    </row>
    <row r="88" spans="1:11" x14ac:dyDescent="0.25">
      <c r="A88" s="13" t="s">
        <v>193</v>
      </c>
      <c r="B88" s="8"/>
      <c r="C88" s="8"/>
      <c r="D88" s="30" t="s">
        <v>121</v>
      </c>
      <c r="E88" s="10"/>
      <c r="F88" s="11"/>
      <c r="G88" s="12"/>
      <c r="H88" s="12"/>
      <c r="I88" s="12"/>
      <c r="J88" s="12"/>
      <c r="K88" s="33">
        <f>SUM(K89:K92)</f>
        <v>808871.76</v>
      </c>
    </row>
    <row r="89" spans="1:11" x14ac:dyDescent="0.25">
      <c r="A89" s="6" t="s">
        <v>194</v>
      </c>
      <c r="B89" s="6" t="s">
        <v>112</v>
      </c>
      <c r="C89" s="6" t="s">
        <v>251</v>
      </c>
      <c r="D89" s="7" t="s">
        <v>28</v>
      </c>
      <c r="E89" s="2" t="s">
        <v>93</v>
      </c>
      <c r="F89" s="5">
        <v>2123</v>
      </c>
      <c r="G89" s="3">
        <v>261.99</v>
      </c>
      <c r="H89" s="3">
        <f t="shared" si="2"/>
        <v>528394.53</v>
      </c>
      <c r="I89" s="3">
        <v>27810.240000000002</v>
      </c>
      <c r="J89" s="3"/>
      <c r="K89" s="3">
        <f t="shared" si="3"/>
        <v>556204.77</v>
      </c>
    </row>
    <row r="90" spans="1:11" x14ac:dyDescent="0.25">
      <c r="A90" s="6" t="s">
        <v>195</v>
      </c>
      <c r="B90" s="6" t="s">
        <v>112</v>
      </c>
      <c r="C90" s="6" t="s">
        <v>252</v>
      </c>
      <c r="D90" s="7" t="s">
        <v>29</v>
      </c>
      <c r="E90" s="2" t="s">
        <v>93</v>
      </c>
      <c r="F90" s="5">
        <v>213</v>
      </c>
      <c r="G90" s="3">
        <v>224.33</v>
      </c>
      <c r="H90" s="3">
        <f t="shared" si="2"/>
        <v>45393.18</v>
      </c>
      <c r="I90" s="3">
        <v>2389.11</v>
      </c>
      <c r="J90" s="3"/>
      <c r="K90" s="3">
        <f t="shared" si="3"/>
        <v>47782.29</v>
      </c>
    </row>
    <row r="91" spans="1:11" x14ac:dyDescent="0.25">
      <c r="A91" s="6" t="s">
        <v>196</v>
      </c>
      <c r="B91" s="6" t="s">
        <v>112</v>
      </c>
      <c r="C91" s="6" t="s">
        <v>253</v>
      </c>
      <c r="D91" s="7" t="s">
        <v>30</v>
      </c>
      <c r="E91" s="2" t="s">
        <v>93</v>
      </c>
      <c r="F91" s="5">
        <v>106.5</v>
      </c>
      <c r="G91" s="3">
        <v>261.94</v>
      </c>
      <c r="H91" s="3">
        <f t="shared" si="2"/>
        <v>26501.78</v>
      </c>
      <c r="I91" s="3">
        <v>1394.83</v>
      </c>
      <c r="J91" s="3"/>
      <c r="K91" s="3">
        <f t="shared" si="3"/>
        <v>27896.61</v>
      </c>
    </row>
    <row r="92" spans="1:11" x14ac:dyDescent="0.25">
      <c r="A92" s="6" t="s">
        <v>197</v>
      </c>
      <c r="B92" s="6" t="s">
        <v>112</v>
      </c>
      <c r="C92" s="6" t="s">
        <v>254</v>
      </c>
      <c r="D92" s="7" t="s">
        <v>31</v>
      </c>
      <c r="E92" s="2" t="s">
        <v>93</v>
      </c>
      <c r="F92" s="5">
        <v>213</v>
      </c>
      <c r="G92" s="3">
        <v>830.93</v>
      </c>
      <c r="H92" s="3">
        <f t="shared" si="2"/>
        <v>168138.69</v>
      </c>
      <c r="I92" s="3">
        <v>8849.4</v>
      </c>
      <c r="J92" s="3"/>
      <c r="K92" s="3">
        <f t="shared" si="3"/>
        <v>176988.09</v>
      </c>
    </row>
    <row r="93" spans="1:11" x14ac:dyDescent="0.25">
      <c r="A93" s="13" t="s">
        <v>198</v>
      </c>
      <c r="B93" s="8"/>
      <c r="C93" s="8"/>
      <c r="D93" s="30" t="s">
        <v>124</v>
      </c>
      <c r="E93" s="10"/>
      <c r="F93" s="11"/>
      <c r="G93" s="12"/>
      <c r="H93" s="12"/>
      <c r="I93" s="12"/>
      <c r="J93" s="12"/>
      <c r="K93" s="33">
        <f>SUM(K94:K97)</f>
        <v>5261682.0599999996</v>
      </c>
    </row>
    <row r="94" spans="1:11" ht="60" x14ac:dyDescent="0.25">
      <c r="A94" s="6" t="s">
        <v>199</v>
      </c>
      <c r="B94" s="6" t="s">
        <v>114</v>
      </c>
      <c r="C94" s="6" t="s">
        <v>286</v>
      </c>
      <c r="D94" s="7" t="s">
        <v>63</v>
      </c>
      <c r="E94" s="2" t="s">
        <v>90</v>
      </c>
      <c r="F94" s="5">
        <v>532</v>
      </c>
      <c r="G94" s="3">
        <v>9338.4</v>
      </c>
      <c r="H94" s="3">
        <f t="shared" si="2"/>
        <v>4719627.3599999994</v>
      </c>
      <c r="I94" s="3">
        <v>248401.44</v>
      </c>
      <c r="J94" s="3"/>
      <c r="K94" s="3">
        <f t="shared" si="3"/>
        <v>4968028.8</v>
      </c>
    </row>
    <row r="95" spans="1:11" ht="30" x14ac:dyDescent="0.25">
      <c r="A95" s="6" t="s">
        <v>201</v>
      </c>
      <c r="B95" s="6" t="s">
        <v>244</v>
      </c>
      <c r="C95" s="6" t="s">
        <v>256</v>
      </c>
      <c r="D95" s="7" t="s">
        <v>33</v>
      </c>
      <c r="E95" s="2" t="s">
        <v>95</v>
      </c>
      <c r="F95" s="5">
        <v>4256</v>
      </c>
      <c r="G95" s="3">
        <v>31.85</v>
      </c>
      <c r="H95" s="3">
        <f t="shared" si="2"/>
        <v>128775.92000000001</v>
      </c>
      <c r="I95" s="3">
        <v>6777.68</v>
      </c>
      <c r="J95" s="3"/>
      <c r="K95" s="3">
        <f t="shared" si="3"/>
        <v>135553.60000000001</v>
      </c>
    </row>
    <row r="96" spans="1:11" ht="30" x14ac:dyDescent="0.25">
      <c r="A96" s="6" t="s">
        <v>202</v>
      </c>
      <c r="B96" s="6" t="s">
        <v>105</v>
      </c>
      <c r="C96" s="6" t="s">
        <v>257</v>
      </c>
      <c r="D96" s="7" t="s">
        <v>34</v>
      </c>
      <c r="E96" s="2" t="s">
        <v>89</v>
      </c>
      <c r="F96" s="5">
        <v>724</v>
      </c>
      <c r="G96" s="3">
        <v>152.58000000000001</v>
      </c>
      <c r="H96" s="3">
        <f t="shared" si="2"/>
        <v>104944.52000000002</v>
      </c>
      <c r="I96" s="3">
        <v>5523.4</v>
      </c>
      <c r="J96" s="3"/>
      <c r="K96" s="3">
        <f t="shared" si="3"/>
        <v>110467.92000000001</v>
      </c>
    </row>
    <row r="97" spans="1:11" ht="30" x14ac:dyDescent="0.25">
      <c r="A97" s="6" t="s">
        <v>203</v>
      </c>
      <c r="B97" s="6" t="s">
        <v>105</v>
      </c>
      <c r="C97" s="6" t="s">
        <v>258</v>
      </c>
      <c r="D97" s="7" t="s">
        <v>35</v>
      </c>
      <c r="E97" s="2" t="s">
        <v>89</v>
      </c>
      <c r="F97" s="5">
        <v>2171</v>
      </c>
      <c r="G97" s="3">
        <v>21.94</v>
      </c>
      <c r="H97" s="3">
        <f t="shared" si="2"/>
        <v>45250.150000000009</v>
      </c>
      <c r="I97" s="3">
        <v>2381.59</v>
      </c>
      <c r="J97" s="3"/>
      <c r="K97" s="3">
        <f t="shared" si="3"/>
        <v>47631.740000000005</v>
      </c>
    </row>
    <row r="98" spans="1:11" x14ac:dyDescent="0.25">
      <c r="A98" s="13" t="s">
        <v>200</v>
      </c>
      <c r="B98" s="8"/>
      <c r="C98" s="8"/>
      <c r="D98" s="30" t="s">
        <v>126</v>
      </c>
      <c r="E98" s="10"/>
      <c r="F98" s="11"/>
      <c r="G98" s="12"/>
      <c r="H98" s="12"/>
      <c r="I98" s="12"/>
      <c r="J98" s="12"/>
      <c r="K98" s="33">
        <f>SUM(K99:K102)</f>
        <v>2082658.24</v>
      </c>
    </row>
    <row r="99" spans="1:11" ht="30" x14ac:dyDescent="0.25">
      <c r="A99" s="6" t="s">
        <v>204</v>
      </c>
      <c r="B99" s="6" t="s">
        <v>105</v>
      </c>
      <c r="C99" s="6" t="s">
        <v>259</v>
      </c>
      <c r="D99" s="7" t="s">
        <v>36</v>
      </c>
      <c r="E99" s="2" t="s">
        <v>93</v>
      </c>
      <c r="F99" s="5">
        <v>15359.5</v>
      </c>
      <c r="G99" s="3">
        <v>39.28</v>
      </c>
      <c r="H99" s="3">
        <f t="shared" si="2"/>
        <v>573155.1</v>
      </c>
      <c r="I99" s="3">
        <v>30166.06</v>
      </c>
      <c r="J99" s="3"/>
      <c r="K99" s="3">
        <f t="shared" si="3"/>
        <v>603321.16</v>
      </c>
    </row>
    <row r="100" spans="1:11" ht="30" x14ac:dyDescent="0.25">
      <c r="A100" s="6" t="s">
        <v>206</v>
      </c>
      <c r="B100" s="6" t="s">
        <v>114</v>
      </c>
      <c r="C100" s="6" t="s">
        <v>246</v>
      </c>
      <c r="D100" s="7" t="s">
        <v>23</v>
      </c>
      <c r="E100" s="2" t="s">
        <v>94</v>
      </c>
      <c r="F100" s="5">
        <v>307188</v>
      </c>
      <c r="G100" s="3">
        <v>3.01</v>
      </c>
      <c r="H100" s="3">
        <f t="shared" si="2"/>
        <v>878404.08999999985</v>
      </c>
      <c r="I100" s="3">
        <v>46231.79</v>
      </c>
      <c r="J100" s="3"/>
      <c r="K100" s="3">
        <f t="shared" si="3"/>
        <v>924635.87999999989</v>
      </c>
    </row>
    <row r="101" spans="1:11" x14ac:dyDescent="0.25">
      <c r="A101" s="6" t="s">
        <v>207</v>
      </c>
      <c r="B101" s="6" t="s">
        <v>112</v>
      </c>
      <c r="C101" s="6" t="s">
        <v>261</v>
      </c>
      <c r="D101" s="7" t="s">
        <v>38</v>
      </c>
      <c r="E101" s="2" t="s">
        <v>93</v>
      </c>
      <c r="F101" s="5">
        <v>15360</v>
      </c>
      <c r="G101" s="3">
        <v>29.98</v>
      </c>
      <c r="H101" s="3">
        <f t="shared" si="2"/>
        <v>437468.15999999997</v>
      </c>
      <c r="I101" s="3">
        <v>23024.639999999999</v>
      </c>
      <c r="J101" s="3"/>
      <c r="K101" s="3">
        <f t="shared" si="3"/>
        <v>460492.79999999999</v>
      </c>
    </row>
    <row r="102" spans="1:11" x14ac:dyDescent="0.25">
      <c r="A102" s="6" t="s">
        <v>208</v>
      </c>
      <c r="B102" s="6" t="s">
        <v>112</v>
      </c>
      <c r="C102" s="6" t="s">
        <v>262</v>
      </c>
      <c r="D102" s="7" t="s">
        <v>39</v>
      </c>
      <c r="E102" s="2" t="s">
        <v>89</v>
      </c>
      <c r="F102" s="5">
        <v>4680</v>
      </c>
      <c r="G102" s="3">
        <v>20.13</v>
      </c>
      <c r="H102" s="3">
        <f t="shared" si="2"/>
        <v>89497.98</v>
      </c>
      <c r="I102" s="3">
        <v>4710.42</v>
      </c>
      <c r="J102" s="3"/>
      <c r="K102" s="3">
        <f t="shared" si="3"/>
        <v>94208.4</v>
      </c>
    </row>
    <row r="103" spans="1:11" x14ac:dyDescent="0.25">
      <c r="A103" s="13" t="s">
        <v>84</v>
      </c>
      <c r="B103" s="22"/>
      <c r="C103" s="23"/>
      <c r="D103" s="30" t="s">
        <v>130</v>
      </c>
      <c r="E103" s="10"/>
      <c r="F103" s="11"/>
      <c r="G103" s="12"/>
      <c r="H103" s="12"/>
      <c r="I103" s="12"/>
      <c r="J103" s="12"/>
      <c r="K103" s="33">
        <f>SUM(K104,K108,K111)</f>
        <v>50956.3</v>
      </c>
    </row>
    <row r="104" spans="1:11" x14ac:dyDescent="0.25">
      <c r="A104" s="13" t="s">
        <v>205</v>
      </c>
      <c r="B104" s="8"/>
      <c r="C104" s="8"/>
      <c r="D104" s="30" t="s">
        <v>131</v>
      </c>
      <c r="E104" s="10"/>
      <c r="F104" s="11"/>
      <c r="G104" s="12"/>
      <c r="H104" s="12"/>
      <c r="I104" s="12"/>
      <c r="J104" s="12"/>
      <c r="K104" s="33">
        <f>SUM(K105:K107)</f>
        <v>40314.79</v>
      </c>
    </row>
    <row r="105" spans="1:11" x14ac:dyDescent="0.25">
      <c r="A105" s="6" t="s">
        <v>316</v>
      </c>
      <c r="B105" s="6" t="s">
        <v>112</v>
      </c>
      <c r="C105" s="6" t="s">
        <v>267</v>
      </c>
      <c r="D105" s="7" t="s">
        <v>44</v>
      </c>
      <c r="E105" s="2" t="s">
        <v>96</v>
      </c>
      <c r="F105" s="5">
        <v>1323</v>
      </c>
      <c r="G105" s="3">
        <v>13.74</v>
      </c>
      <c r="H105" s="3">
        <f t="shared" si="2"/>
        <v>17269.12</v>
      </c>
      <c r="I105" s="3">
        <v>908.9</v>
      </c>
      <c r="J105" s="3"/>
      <c r="K105" s="3">
        <f t="shared" si="3"/>
        <v>18178.02</v>
      </c>
    </row>
    <row r="106" spans="1:11" x14ac:dyDescent="0.25">
      <c r="A106" s="6" t="s">
        <v>317</v>
      </c>
      <c r="B106" s="6" t="s">
        <v>105</v>
      </c>
      <c r="C106" s="6" t="s">
        <v>268</v>
      </c>
      <c r="D106" s="7" t="s">
        <v>45</v>
      </c>
      <c r="E106" s="2" t="s">
        <v>93</v>
      </c>
      <c r="F106" s="5">
        <v>3</v>
      </c>
      <c r="G106" s="3">
        <v>5594.79</v>
      </c>
      <c r="H106" s="3">
        <f t="shared" si="2"/>
        <v>15945.15</v>
      </c>
      <c r="I106" s="3">
        <v>839.22</v>
      </c>
      <c r="J106" s="3"/>
      <c r="K106" s="3">
        <f t="shared" si="3"/>
        <v>16784.37</v>
      </c>
    </row>
    <row r="107" spans="1:11" x14ac:dyDescent="0.25">
      <c r="A107" s="6" t="s">
        <v>318</v>
      </c>
      <c r="B107" s="6" t="s">
        <v>112</v>
      </c>
      <c r="C107" s="6" t="s">
        <v>269</v>
      </c>
      <c r="D107" s="7" t="s">
        <v>46</v>
      </c>
      <c r="E107" s="2" t="s">
        <v>89</v>
      </c>
      <c r="F107" s="5">
        <v>40</v>
      </c>
      <c r="G107" s="3">
        <v>133.81</v>
      </c>
      <c r="H107" s="3">
        <f t="shared" si="2"/>
        <v>5084.78</v>
      </c>
      <c r="I107" s="3">
        <v>267.62</v>
      </c>
      <c r="J107" s="3"/>
      <c r="K107" s="3">
        <f t="shared" si="3"/>
        <v>5352.4</v>
      </c>
    </row>
    <row r="108" spans="1:11" x14ac:dyDescent="0.25">
      <c r="A108" s="13" t="s">
        <v>209</v>
      </c>
      <c r="B108" s="8"/>
      <c r="C108" s="8"/>
      <c r="D108" s="30" t="s">
        <v>210</v>
      </c>
      <c r="E108" s="10"/>
      <c r="F108" s="11"/>
      <c r="G108" s="12"/>
      <c r="H108" s="12"/>
      <c r="I108" s="12"/>
      <c r="J108" s="12"/>
      <c r="K108" s="33">
        <f>SUM(K109:K110)</f>
        <v>2466.2399999999998</v>
      </c>
    </row>
    <row r="109" spans="1:11" x14ac:dyDescent="0.25">
      <c r="A109" s="6" t="s">
        <v>211</v>
      </c>
      <c r="B109" s="6" t="s">
        <v>113</v>
      </c>
      <c r="C109" s="6" t="s">
        <v>270</v>
      </c>
      <c r="D109" s="7" t="s">
        <v>47</v>
      </c>
      <c r="E109" s="2" t="s">
        <v>89</v>
      </c>
      <c r="F109" s="5">
        <v>17.5</v>
      </c>
      <c r="G109" s="3">
        <v>125.96</v>
      </c>
      <c r="H109" s="3">
        <f t="shared" si="2"/>
        <v>2094.08</v>
      </c>
      <c r="I109" s="3">
        <v>110.22</v>
      </c>
      <c r="J109" s="3"/>
      <c r="K109" s="3">
        <f t="shared" si="3"/>
        <v>2204.2999999999997</v>
      </c>
    </row>
    <row r="110" spans="1:11" x14ac:dyDescent="0.25">
      <c r="A110" s="6" t="s">
        <v>212</v>
      </c>
      <c r="B110" s="6" t="s">
        <v>112</v>
      </c>
      <c r="C110" s="6" t="s">
        <v>253</v>
      </c>
      <c r="D110" s="7" t="s">
        <v>30</v>
      </c>
      <c r="E110" s="2" t="s">
        <v>93</v>
      </c>
      <c r="F110" s="5">
        <v>1</v>
      </c>
      <c r="G110" s="3">
        <v>261.94</v>
      </c>
      <c r="H110" s="3">
        <f t="shared" si="2"/>
        <v>248.84</v>
      </c>
      <c r="I110" s="3">
        <v>13.1</v>
      </c>
      <c r="J110" s="3"/>
      <c r="K110" s="3">
        <f t="shared" si="3"/>
        <v>261.94</v>
      </c>
    </row>
    <row r="111" spans="1:11" x14ac:dyDescent="0.25">
      <c r="A111" s="13" t="s">
        <v>213</v>
      </c>
      <c r="B111" s="8"/>
      <c r="C111" s="8"/>
      <c r="D111" s="30" t="s">
        <v>134</v>
      </c>
      <c r="E111" s="10"/>
      <c r="F111" s="11"/>
      <c r="G111" s="12"/>
      <c r="H111" s="12"/>
      <c r="I111" s="12"/>
      <c r="J111" s="12"/>
      <c r="K111" s="33">
        <f>SUM(K112:K114)</f>
        <v>8175.27</v>
      </c>
    </row>
    <row r="112" spans="1:11" x14ac:dyDescent="0.25">
      <c r="A112" s="6" t="s">
        <v>214</v>
      </c>
      <c r="B112" s="6" t="s">
        <v>105</v>
      </c>
      <c r="C112" s="6" t="s">
        <v>271</v>
      </c>
      <c r="D112" s="7" t="s">
        <v>48</v>
      </c>
      <c r="E112" s="2" t="s">
        <v>89</v>
      </c>
      <c r="F112" s="5">
        <v>17.5</v>
      </c>
      <c r="G112" s="3">
        <v>230.74</v>
      </c>
      <c r="H112" s="3">
        <f t="shared" si="2"/>
        <v>3836.05</v>
      </c>
      <c r="I112" s="3">
        <v>201.9</v>
      </c>
      <c r="J112" s="3"/>
      <c r="K112" s="3">
        <f t="shared" si="3"/>
        <v>4037.9500000000003</v>
      </c>
    </row>
    <row r="113" spans="1:11" ht="30" x14ac:dyDescent="0.25">
      <c r="A113" s="6" t="s">
        <v>215</v>
      </c>
      <c r="B113" s="6" t="s">
        <v>114</v>
      </c>
      <c r="C113" s="6" t="s">
        <v>272</v>
      </c>
      <c r="D113" s="7" t="s">
        <v>49</v>
      </c>
      <c r="E113" s="2" t="s">
        <v>90</v>
      </c>
      <c r="F113" s="5">
        <v>3</v>
      </c>
      <c r="G113" s="3">
        <v>1140.98</v>
      </c>
      <c r="H113" s="3">
        <f t="shared" si="2"/>
        <v>3251.79</v>
      </c>
      <c r="I113" s="3">
        <v>171.15</v>
      </c>
      <c r="J113" s="3"/>
      <c r="K113" s="3">
        <f t="shared" si="3"/>
        <v>3422.94</v>
      </c>
    </row>
    <row r="114" spans="1:11" ht="30" x14ac:dyDescent="0.25">
      <c r="A114" s="6" t="s">
        <v>216</v>
      </c>
      <c r="B114" s="6" t="s">
        <v>114</v>
      </c>
      <c r="C114" s="6" t="s">
        <v>273</v>
      </c>
      <c r="D114" s="7" t="s">
        <v>50</v>
      </c>
      <c r="E114" s="2" t="s">
        <v>92</v>
      </c>
      <c r="F114" s="5">
        <v>1</v>
      </c>
      <c r="G114" s="3">
        <v>714.38</v>
      </c>
      <c r="H114" s="3">
        <f t="shared" si="2"/>
        <v>678.66</v>
      </c>
      <c r="I114" s="3">
        <v>35.72</v>
      </c>
      <c r="J114" s="3"/>
      <c r="K114" s="3">
        <f t="shared" si="3"/>
        <v>714.38</v>
      </c>
    </row>
    <row r="115" spans="1:11" x14ac:dyDescent="0.25">
      <c r="A115" s="13" t="s">
        <v>85</v>
      </c>
      <c r="B115" s="8"/>
      <c r="C115" s="8"/>
      <c r="D115" s="30" t="s">
        <v>168</v>
      </c>
      <c r="E115" s="10"/>
      <c r="F115" s="11"/>
      <c r="G115" s="12"/>
      <c r="H115" s="12"/>
      <c r="I115" s="12"/>
      <c r="J115" s="12"/>
      <c r="K115" s="33">
        <f>SUM(K116:K126)</f>
        <v>82836.47</v>
      </c>
    </row>
    <row r="116" spans="1:11" ht="30" x14ac:dyDescent="0.25">
      <c r="A116" s="6" t="s">
        <v>221</v>
      </c>
      <c r="B116" s="6" t="s">
        <v>105</v>
      </c>
      <c r="C116" s="6" t="s">
        <v>274</v>
      </c>
      <c r="D116" s="7" t="s">
        <v>51</v>
      </c>
      <c r="E116" s="2" t="s">
        <v>93</v>
      </c>
      <c r="F116" s="5">
        <v>78</v>
      </c>
      <c r="G116" s="3">
        <v>18.16</v>
      </c>
      <c r="H116" s="3">
        <f t="shared" si="2"/>
        <v>1345.66</v>
      </c>
      <c r="I116" s="3">
        <v>70.819999999999993</v>
      </c>
      <c r="J116" s="3"/>
      <c r="K116" s="3">
        <f t="shared" si="3"/>
        <v>1416.48</v>
      </c>
    </row>
    <row r="117" spans="1:11" x14ac:dyDescent="0.25">
      <c r="A117" s="6" t="s">
        <v>222</v>
      </c>
      <c r="B117" s="6" t="s">
        <v>105</v>
      </c>
      <c r="C117" s="6" t="s">
        <v>275</v>
      </c>
      <c r="D117" s="7" t="s">
        <v>52</v>
      </c>
      <c r="E117" s="2" t="s">
        <v>94</v>
      </c>
      <c r="F117" s="5">
        <v>1552</v>
      </c>
      <c r="G117" s="3">
        <v>1.64</v>
      </c>
      <c r="H117" s="3">
        <f t="shared" si="2"/>
        <v>2418.0199999999995</v>
      </c>
      <c r="I117" s="3">
        <v>127.26</v>
      </c>
      <c r="J117" s="3"/>
      <c r="K117" s="3">
        <f t="shared" si="3"/>
        <v>2545.2799999999997</v>
      </c>
    </row>
    <row r="118" spans="1:11" x14ac:dyDescent="0.25">
      <c r="A118" s="6" t="s">
        <v>223</v>
      </c>
      <c r="B118" s="6" t="s">
        <v>112</v>
      </c>
      <c r="C118" s="6" t="s">
        <v>247</v>
      </c>
      <c r="D118" s="7" t="s">
        <v>24</v>
      </c>
      <c r="E118" s="2" t="s">
        <v>93</v>
      </c>
      <c r="F118" s="5">
        <v>78</v>
      </c>
      <c r="G118" s="3">
        <v>35.78</v>
      </c>
      <c r="H118" s="3">
        <f t="shared" si="2"/>
        <v>2651.3</v>
      </c>
      <c r="I118" s="3">
        <v>139.54</v>
      </c>
      <c r="J118" s="3"/>
      <c r="K118" s="3">
        <f t="shared" si="3"/>
        <v>2790.84</v>
      </c>
    </row>
    <row r="119" spans="1:11" x14ac:dyDescent="0.25">
      <c r="A119" s="6" t="s">
        <v>220</v>
      </c>
      <c r="B119" s="6" t="s">
        <v>112</v>
      </c>
      <c r="C119" s="6" t="s">
        <v>253</v>
      </c>
      <c r="D119" s="7" t="s">
        <v>30</v>
      </c>
      <c r="E119" s="2" t="s">
        <v>93</v>
      </c>
      <c r="F119" s="5">
        <v>9</v>
      </c>
      <c r="G119" s="3">
        <v>261.94</v>
      </c>
      <c r="H119" s="3">
        <f t="shared" si="2"/>
        <v>2239.59</v>
      </c>
      <c r="I119" s="3">
        <v>117.87</v>
      </c>
      <c r="J119" s="3"/>
      <c r="K119" s="3">
        <f t="shared" si="3"/>
        <v>2357.46</v>
      </c>
    </row>
    <row r="120" spans="1:11" x14ac:dyDescent="0.25">
      <c r="A120" s="6" t="s">
        <v>224</v>
      </c>
      <c r="B120" s="6" t="s">
        <v>112</v>
      </c>
      <c r="C120" s="6" t="s">
        <v>287</v>
      </c>
      <c r="D120" s="7" t="s">
        <v>64</v>
      </c>
      <c r="E120" s="2" t="s">
        <v>93</v>
      </c>
      <c r="F120" s="5">
        <v>8.6</v>
      </c>
      <c r="G120" s="3">
        <v>331.15</v>
      </c>
      <c r="H120" s="3">
        <f t="shared" si="2"/>
        <v>2705.5</v>
      </c>
      <c r="I120" s="3">
        <v>142.38999999999999</v>
      </c>
      <c r="J120" s="3"/>
      <c r="K120" s="3">
        <f t="shared" si="3"/>
        <v>2847.89</v>
      </c>
    </row>
    <row r="121" spans="1:11" ht="30" x14ac:dyDescent="0.25">
      <c r="A121" s="6" t="s">
        <v>225</v>
      </c>
      <c r="B121" s="6" t="s">
        <v>105</v>
      </c>
      <c r="C121" s="6" t="s">
        <v>288</v>
      </c>
      <c r="D121" s="7" t="s">
        <v>65</v>
      </c>
      <c r="E121" s="2" t="s">
        <v>90</v>
      </c>
      <c r="F121" s="5">
        <v>31</v>
      </c>
      <c r="G121" s="3">
        <v>247.31</v>
      </c>
      <c r="H121" s="3">
        <f t="shared" si="2"/>
        <v>7283.28</v>
      </c>
      <c r="I121" s="3">
        <v>383.33</v>
      </c>
      <c r="J121" s="3"/>
      <c r="K121" s="3">
        <f t="shared" si="3"/>
        <v>7666.61</v>
      </c>
    </row>
    <row r="122" spans="1:11" ht="45" x14ac:dyDescent="0.25">
      <c r="A122" s="6" t="s">
        <v>226</v>
      </c>
      <c r="B122" s="6" t="s">
        <v>114</v>
      </c>
      <c r="C122" s="6" t="s">
        <v>280</v>
      </c>
      <c r="D122" s="7" t="s">
        <v>57</v>
      </c>
      <c r="E122" s="2" t="s">
        <v>90</v>
      </c>
      <c r="F122" s="5">
        <v>75</v>
      </c>
      <c r="G122" s="3">
        <v>172.34</v>
      </c>
      <c r="H122" s="3">
        <f t="shared" si="2"/>
        <v>12279.22</v>
      </c>
      <c r="I122" s="3">
        <v>646.28</v>
      </c>
      <c r="J122" s="3"/>
      <c r="K122" s="3">
        <f t="shared" si="3"/>
        <v>12925.5</v>
      </c>
    </row>
    <row r="123" spans="1:11" ht="45" x14ac:dyDescent="0.25">
      <c r="A123" s="6" t="s">
        <v>227</v>
      </c>
      <c r="B123" s="6" t="s">
        <v>114</v>
      </c>
      <c r="C123" s="6" t="s">
        <v>278</v>
      </c>
      <c r="D123" s="7" t="s">
        <v>55</v>
      </c>
      <c r="E123" s="2" t="s">
        <v>90</v>
      </c>
      <c r="F123" s="5">
        <v>4.5</v>
      </c>
      <c r="G123" s="3">
        <v>393.96</v>
      </c>
      <c r="H123" s="3">
        <f t="shared" si="2"/>
        <v>1684.1799999999998</v>
      </c>
      <c r="I123" s="3">
        <v>88.64</v>
      </c>
      <c r="J123" s="3"/>
      <c r="K123" s="3">
        <f t="shared" si="3"/>
        <v>1772.82</v>
      </c>
    </row>
    <row r="124" spans="1:11" x14ac:dyDescent="0.25">
      <c r="A124" s="6" t="s">
        <v>228</v>
      </c>
      <c r="B124" s="6" t="s">
        <v>113</v>
      </c>
      <c r="C124" s="6" t="s">
        <v>281</v>
      </c>
      <c r="D124" s="7" t="s">
        <v>58</v>
      </c>
      <c r="E124" s="2" t="s">
        <v>90</v>
      </c>
      <c r="F124" s="5">
        <v>245</v>
      </c>
      <c r="G124" s="3">
        <v>180.79</v>
      </c>
      <c r="H124" s="3">
        <f t="shared" si="2"/>
        <v>42078.869999999995</v>
      </c>
      <c r="I124" s="3">
        <v>2214.6799999999998</v>
      </c>
      <c r="J124" s="3"/>
      <c r="K124" s="3">
        <f t="shared" si="3"/>
        <v>44293.549999999996</v>
      </c>
    </row>
    <row r="125" spans="1:11" x14ac:dyDescent="0.25">
      <c r="A125" s="6" t="s">
        <v>229</v>
      </c>
      <c r="B125" s="6" t="s">
        <v>105</v>
      </c>
      <c r="C125" s="6" t="s">
        <v>282</v>
      </c>
      <c r="D125" s="7" t="s">
        <v>59</v>
      </c>
      <c r="E125" s="2" t="s">
        <v>89</v>
      </c>
      <c r="F125" s="5">
        <v>6</v>
      </c>
      <c r="G125" s="3">
        <v>417.16</v>
      </c>
      <c r="H125" s="3">
        <f t="shared" si="2"/>
        <v>2377.81</v>
      </c>
      <c r="I125" s="3">
        <v>125.15</v>
      </c>
      <c r="J125" s="3"/>
      <c r="K125" s="3">
        <f t="shared" si="3"/>
        <v>2502.96</v>
      </c>
    </row>
    <row r="126" spans="1:11" x14ac:dyDescent="0.25">
      <c r="A126" s="6" t="s">
        <v>230</v>
      </c>
      <c r="B126" s="6" t="s">
        <v>105</v>
      </c>
      <c r="C126" s="6" t="s">
        <v>283</v>
      </c>
      <c r="D126" s="7" t="s">
        <v>60</v>
      </c>
      <c r="E126" s="2" t="s">
        <v>89</v>
      </c>
      <c r="F126" s="5">
        <v>6</v>
      </c>
      <c r="G126" s="3">
        <v>286.18</v>
      </c>
      <c r="H126" s="3">
        <f t="shared" si="2"/>
        <v>1631.23</v>
      </c>
      <c r="I126" s="3">
        <v>85.85</v>
      </c>
      <c r="J126" s="3"/>
      <c r="K126" s="3">
        <f t="shared" si="3"/>
        <v>1717.08</v>
      </c>
    </row>
    <row r="127" spans="1:11" x14ac:dyDescent="0.25">
      <c r="A127" s="13" t="s">
        <v>86</v>
      </c>
      <c r="B127" s="8"/>
      <c r="C127" s="8"/>
      <c r="D127" s="30" t="s">
        <v>217</v>
      </c>
      <c r="E127" s="10"/>
      <c r="F127" s="11"/>
      <c r="G127" s="12"/>
      <c r="H127" s="12"/>
      <c r="I127" s="12"/>
      <c r="J127" s="12"/>
      <c r="K127" s="33">
        <f>SUM(K128,K134)</f>
        <v>96447.529999999984</v>
      </c>
    </row>
    <row r="128" spans="1:11" x14ac:dyDescent="0.25">
      <c r="A128" s="13" t="s">
        <v>219</v>
      </c>
      <c r="B128" s="22"/>
      <c r="C128" s="23"/>
      <c r="D128" s="31" t="s">
        <v>218</v>
      </c>
      <c r="E128" s="10"/>
      <c r="F128" s="11"/>
      <c r="G128" s="12"/>
      <c r="H128" s="12"/>
      <c r="I128" s="12"/>
      <c r="J128" s="12"/>
      <c r="K128" s="33">
        <f>SUM(K129:K133)</f>
        <v>89509.859999999986</v>
      </c>
    </row>
    <row r="129" spans="1:11" x14ac:dyDescent="0.25">
      <c r="A129" s="6" t="s">
        <v>233</v>
      </c>
      <c r="B129" s="6" t="s">
        <v>112</v>
      </c>
      <c r="C129" s="6" t="s">
        <v>269</v>
      </c>
      <c r="D129" s="7" t="s">
        <v>46</v>
      </c>
      <c r="E129" s="2" t="s">
        <v>89</v>
      </c>
      <c r="F129" s="5">
        <v>56</v>
      </c>
      <c r="G129" s="3">
        <v>133.81</v>
      </c>
      <c r="H129" s="3">
        <f t="shared" si="2"/>
        <v>7118.6900000000005</v>
      </c>
      <c r="I129" s="3">
        <v>374.67</v>
      </c>
      <c r="J129" s="3"/>
      <c r="K129" s="3">
        <f t="shared" si="3"/>
        <v>7493.3600000000006</v>
      </c>
    </row>
    <row r="130" spans="1:11" x14ac:dyDescent="0.25">
      <c r="A130" s="6" t="s">
        <v>234</v>
      </c>
      <c r="B130" s="6" t="s">
        <v>112</v>
      </c>
      <c r="C130" s="6" t="s">
        <v>267</v>
      </c>
      <c r="D130" s="7" t="s">
        <v>44</v>
      </c>
      <c r="E130" s="2" t="s">
        <v>96</v>
      </c>
      <c r="F130" s="5">
        <v>1069</v>
      </c>
      <c r="G130" s="3">
        <v>13.74</v>
      </c>
      <c r="H130" s="3">
        <f t="shared" si="2"/>
        <v>13953.66</v>
      </c>
      <c r="I130" s="3">
        <v>734.4</v>
      </c>
      <c r="J130" s="3"/>
      <c r="K130" s="3">
        <f t="shared" si="3"/>
        <v>14688.06</v>
      </c>
    </row>
    <row r="131" spans="1:11" ht="30" x14ac:dyDescent="0.25">
      <c r="A131" s="6" t="s">
        <v>235</v>
      </c>
      <c r="B131" s="6" t="s">
        <v>114</v>
      </c>
      <c r="C131" s="6" t="s">
        <v>289</v>
      </c>
      <c r="D131" s="7" t="s">
        <v>66</v>
      </c>
      <c r="E131" s="2" t="s">
        <v>90</v>
      </c>
      <c r="F131" s="5">
        <v>11</v>
      </c>
      <c r="G131" s="3">
        <v>7.61</v>
      </c>
      <c r="H131" s="3">
        <f t="shared" si="2"/>
        <v>79.52000000000001</v>
      </c>
      <c r="I131" s="3">
        <v>4.1900000000000004</v>
      </c>
      <c r="J131" s="3"/>
      <c r="K131" s="3">
        <f t="shared" si="3"/>
        <v>83.710000000000008</v>
      </c>
    </row>
    <row r="132" spans="1:11" x14ac:dyDescent="0.25">
      <c r="A132" s="6" t="s">
        <v>236</v>
      </c>
      <c r="B132" s="6" t="s">
        <v>105</v>
      </c>
      <c r="C132" s="6" t="s">
        <v>268</v>
      </c>
      <c r="D132" s="7" t="s">
        <v>45</v>
      </c>
      <c r="E132" s="2" t="s">
        <v>93</v>
      </c>
      <c r="F132" s="5">
        <v>12</v>
      </c>
      <c r="G132" s="3">
        <v>5594.79</v>
      </c>
      <c r="H132" s="3">
        <f t="shared" si="2"/>
        <v>63780.609999999993</v>
      </c>
      <c r="I132" s="3">
        <v>3356.87</v>
      </c>
      <c r="J132" s="3"/>
      <c r="K132" s="3">
        <f t="shared" si="3"/>
        <v>67137.48</v>
      </c>
    </row>
    <row r="133" spans="1:11" x14ac:dyDescent="0.25">
      <c r="A133" s="6" t="s">
        <v>237</v>
      </c>
      <c r="B133" s="6" t="s">
        <v>105</v>
      </c>
      <c r="C133" s="6" t="s">
        <v>290</v>
      </c>
      <c r="D133" s="7" t="s">
        <v>67</v>
      </c>
      <c r="E133" s="2" t="s">
        <v>89</v>
      </c>
      <c r="F133" s="5">
        <v>11</v>
      </c>
      <c r="G133" s="3">
        <v>9.75</v>
      </c>
      <c r="H133" s="3">
        <f t="shared" si="2"/>
        <v>101.89</v>
      </c>
      <c r="I133" s="3">
        <v>5.36</v>
      </c>
      <c r="J133" s="3"/>
      <c r="K133" s="3">
        <f t="shared" si="3"/>
        <v>107.25</v>
      </c>
    </row>
    <row r="134" spans="1:11" x14ac:dyDescent="0.25">
      <c r="A134" s="13" t="s">
        <v>238</v>
      </c>
      <c r="B134" s="22"/>
      <c r="C134" s="23"/>
      <c r="D134" s="31" t="s">
        <v>231</v>
      </c>
      <c r="E134" s="10"/>
      <c r="F134" s="11"/>
      <c r="G134" s="12"/>
      <c r="H134" s="12"/>
      <c r="I134" s="12"/>
      <c r="J134" s="12"/>
      <c r="K134" s="33">
        <f>SUM(K135)</f>
        <v>6937.67</v>
      </c>
    </row>
    <row r="135" spans="1:11" ht="30" x14ac:dyDescent="0.25">
      <c r="A135" s="6" t="s">
        <v>239</v>
      </c>
      <c r="B135" s="6" t="s">
        <v>114</v>
      </c>
      <c r="C135" s="6" t="s">
        <v>291</v>
      </c>
      <c r="D135" s="7" t="s">
        <v>68</v>
      </c>
      <c r="E135" s="2" t="s">
        <v>89</v>
      </c>
      <c r="F135" s="5">
        <v>29</v>
      </c>
      <c r="G135" s="3">
        <v>239.23</v>
      </c>
      <c r="H135" s="3">
        <f t="shared" si="2"/>
        <v>6590.79</v>
      </c>
      <c r="I135" s="3">
        <v>346.88</v>
      </c>
      <c r="J135" s="3"/>
      <c r="K135" s="3">
        <f t="shared" si="3"/>
        <v>6937.67</v>
      </c>
    </row>
    <row r="136" spans="1:11" x14ac:dyDescent="0.25">
      <c r="A136" s="13" t="s">
        <v>87</v>
      </c>
      <c r="B136" s="22"/>
      <c r="C136" s="23"/>
      <c r="D136" s="31" t="s">
        <v>232</v>
      </c>
      <c r="E136" s="10"/>
      <c r="F136" s="11"/>
      <c r="G136" s="12"/>
      <c r="H136" s="12"/>
      <c r="I136" s="12"/>
      <c r="J136" s="12"/>
      <c r="K136" s="33">
        <f>SUM(K137:K138)</f>
        <v>4790.4699999999993</v>
      </c>
    </row>
    <row r="137" spans="1:11" x14ac:dyDescent="0.25">
      <c r="A137" s="6" t="s">
        <v>240</v>
      </c>
      <c r="B137" s="6" t="s">
        <v>105</v>
      </c>
      <c r="C137" s="6" t="s">
        <v>292</v>
      </c>
      <c r="D137" s="7" t="s">
        <v>69</v>
      </c>
      <c r="E137" s="2" t="s">
        <v>89</v>
      </c>
      <c r="F137" s="5">
        <v>19</v>
      </c>
      <c r="G137" s="3">
        <v>176.89</v>
      </c>
      <c r="H137" s="3">
        <f t="shared" si="2"/>
        <v>3192.85</v>
      </c>
      <c r="I137" s="3">
        <v>168.06</v>
      </c>
      <c r="J137" s="3"/>
      <c r="K137" s="3">
        <f t="shared" si="3"/>
        <v>3360.91</v>
      </c>
    </row>
    <row r="138" spans="1:11" ht="30" x14ac:dyDescent="0.25">
      <c r="A138" s="6" t="s">
        <v>241</v>
      </c>
      <c r="B138" s="6" t="s">
        <v>244</v>
      </c>
      <c r="C138" s="6" t="s">
        <v>293</v>
      </c>
      <c r="D138" s="7" t="s">
        <v>70</v>
      </c>
      <c r="E138" s="2" t="s">
        <v>89</v>
      </c>
      <c r="F138" s="5">
        <v>19</v>
      </c>
      <c r="G138" s="3">
        <v>75.239999999999995</v>
      </c>
      <c r="H138" s="3">
        <f t="shared" si="2"/>
        <v>1358.08</v>
      </c>
      <c r="I138" s="3">
        <v>71.48</v>
      </c>
      <c r="J138" s="3"/>
      <c r="K138" s="3">
        <f t="shared" si="3"/>
        <v>1429.56</v>
      </c>
    </row>
    <row r="139" spans="1:11" x14ac:dyDescent="0.25">
      <c r="A139" s="13">
        <v>5</v>
      </c>
      <c r="B139" s="8"/>
      <c r="C139" s="8"/>
      <c r="D139" s="9" t="s">
        <v>71</v>
      </c>
      <c r="E139" s="10"/>
      <c r="F139" s="11"/>
      <c r="G139" s="12"/>
      <c r="H139" s="12"/>
      <c r="I139" s="12"/>
      <c r="J139" s="12"/>
      <c r="K139" s="33">
        <f>SUM(K140)</f>
        <v>10993.279999999999</v>
      </c>
    </row>
    <row r="140" spans="1:11" x14ac:dyDescent="0.25">
      <c r="A140" s="6" t="s">
        <v>88</v>
      </c>
      <c r="B140" s="6" t="s">
        <v>112</v>
      </c>
      <c r="C140" s="6" t="s">
        <v>294</v>
      </c>
      <c r="D140" s="7" t="s">
        <v>72</v>
      </c>
      <c r="E140" s="2" t="s">
        <v>89</v>
      </c>
      <c r="F140" s="5">
        <v>712</v>
      </c>
      <c r="G140" s="3">
        <v>15.44</v>
      </c>
      <c r="H140" s="3">
        <f t="shared" si="2"/>
        <v>10443.609999999999</v>
      </c>
      <c r="I140" s="3">
        <v>549.66999999999996</v>
      </c>
      <c r="J140" s="3"/>
      <c r="K140" s="3">
        <f t="shared" si="3"/>
        <v>10993.279999999999</v>
      </c>
    </row>
    <row r="142" spans="1:11" ht="20.100000000000001" customHeight="1" x14ac:dyDescent="0.25">
      <c r="A142" s="46" t="s">
        <v>309</v>
      </c>
      <c r="B142" s="42" t="s">
        <v>310</v>
      </c>
      <c r="C142" s="43"/>
      <c r="I142" s="56" t="s">
        <v>296</v>
      </c>
      <c r="J142" s="56"/>
      <c r="K142" s="35">
        <f>SUM(H5:H140)</f>
        <v>12895560.199999997</v>
      </c>
    </row>
    <row r="143" spans="1:11" ht="20.100000000000001" customHeight="1" x14ac:dyDescent="0.25">
      <c r="A143" s="41" t="s">
        <v>244</v>
      </c>
      <c r="B143" s="44" t="s">
        <v>311</v>
      </c>
      <c r="C143" s="45"/>
      <c r="D143" s="40"/>
      <c r="I143" s="56" t="s">
        <v>298</v>
      </c>
      <c r="J143" s="56"/>
      <c r="K143" s="35">
        <f>SUM(I5:I140)</f>
        <v>678713.70000000042</v>
      </c>
    </row>
    <row r="144" spans="1:11" ht="20.100000000000001" customHeight="1" x14ac:dyDescent="0.25">
      <c r="A144" s="41" t="s">
        <v>114</v>
      </c>
      <c r="B144" s="41" t="s">
        <v>312</v>
      </c>
      <c r="C144" s="45"/>
      <c r="I144" s="56" t="s">
        <v>297</v>
      </c>
      <c r="J144" s="56"/>
      <c r="K144" s="35">
        <f>SUM(K3,K13,K16,K75,K139)</f>
        <v>13574273.9</v>
      </c>
    </row>
    <row r="145" spans="1:11" x14ac:dyDescent="0.25">
      <c r="A145" s="41" t="s">
        <v>105</v>
      </c>
      <c r="B145" s="47" t="s">
        <v>313</v>
      </c>
      <c r="C145" s="48"/>
      <c r="K145" s="34"/>
    </row>
    <row r="146" spans="1:11" x14ac:dyDescent="0.25">
      <c r="A146" s="41" t="s">
        <v>113</v>
      </c>
      <c r="B146" s="41" t="s">
        <v>312</v>
      </c>
      <c r="C146" s="45"/>
    </row>
    <row r="147" spans="1:11" x14ac:dyDescent="0.25">
      <c r="A147" s="41" t="s">
        <v>112</v>
      </c>
      <c r="B147" s="49" t="s">
        <v>314</v>
      </c>
      <c r="C147" s="50"/>
      <c r="J147" s="51" t="s">
        <v>325</v>
      </c>
      <c r="K147" s="51"/>
    </row>
    <row r="148" spans="1:11" x14ac:dyDescent="0.25">
      <c r="A148" s="53" t="s">
        <v>315</v>
      </c>
      <c r="B148" s="54"/>
      <c r="C148" s="55"/>
      <c r="J148" s="39"/>
      <c r="K148" s="39"/>
    </row>
    <row r="149" spans="1:11" x14ac:dyDescent="0.25">
      <c r="A149" s="52"/>
      <c r="B149" s="52"/>
      <c r="C149" s="52"/>
      <c r="J149" s="39"/>
      <c r="K149" s="39"/>
    </row>
    <row r="150" spans="1:11" x14ac:dyDescent="0.25">
      <c r="J150" s="39"/>
      <c r="K150" s="39"/>
    </row>
    <row r="151" spans="1:11" x14ac:dyDescent="0.25">
      <c r="A151" s="36"/>
      <c r="B151" s="36"/>
    </row>
    <row r="152" spans="1:11" x14ac:dyDescent="0.25">
      <c r="A152" s="36"/>
      <c r="B152" s="36"/>
    </row>
    <row r="153" spans="1:11" x14ac:dyDescent="0.25">
      <c r="A153" s="36"/>
      <c r="B153" s="36"/>
    </row>
    <row r="154" spans="1:11" x14ac:dyDescent="0.25">
      <c r="A154" s="36"/>
      <c r="B154" s="36"/>
    </row>
    <row r="155" spans="1:11" ht="20.100000000000001" customHeight="1" x14ac:dyDescent="0.25">
      <c r="E155" s="37" t="s">
        <v>299</v>
      </c>
    </row>
    <row r="156" spans="1:11" ht="20.100000000000001" customHeight="1" x14ac:dyDescent="0.3">
      <c r="E156" s="38" t="s">
        <v>300</v>
      </c>
      <c r="F156" s="38"/>
      <c r="G156" s="38"/>
    </row>
    <row r="157" spans="1:11" ht="20.100000000000001" customHeight="1" x14ac:dyDescent="0.3">
      <c r="E157" s="38" t="s">
        <v>301</v>
      </c>
      <c r="F157" s="38"/>
      <c r="G157" s="38"/>
    </row>
    <row r="158" spans="1:11" ht="20.100000000000001" customHeight="1" x14ac:dyDescent="0.3">
      <c r="E158" s="38" t="s">
        <v>302</v>
      </c>
      <c r="F158" s="38"/>
      <c r="G158" s="38"/>
    </row>
    <row r="159" spans="1:11" ht="20.100000000000001" customHeight="1" x14ac:dyDescent="0.3">
      <c r="E159" s="38" t="s">
        <v>303</v>
      </c>
      <c r="F159" s="38"/>
      <c r="G159" s="38"/>
    </row>
    <row r="160" spans="1:11" ht="20.100000000000001" customHeight="1" x14ac:dyDescent="0.25"/>
    <row r="161" spans="5:8" ht="20.100000000000001" customHeight="1" x14ac:dyDescent="0.25"/>
    <row r="162" spans="5:8" ht="20.100000000000001" customHeight="1" x14ac:dyDescent="0.25"/>
    <row r="163" spans="5:8" ht="20.100000000000001" customHeight="1" x14ac:dyDescent="0.25"/>
    <row r="164" spans="5:8" ht="20.100000000000001" customHeight="1" x14ac:dyDescent="0.25">
      <c r="E164" s="1" t="s">
        <v>299</v>
      </c>
    </row>
    <row r="165" spans="5:8" ht="20.100000000000001" customHeight="1" x14ac:dyDescent="0.3">
      <c r="E165" s="38" t="s">
        <v>304</v>
      </c>
      <c r="F165" s="38"/>
      <c r="G165" s="38"/>
      <c r="H165" s="38"/>
    </row>
    <row r="166" spans="5:8" ht="20.100000000000001" customHeight="1" x14ac:dyDescent="0.3">
      <c r="E166" s="38" t="s">
        <v>305</v>
      </c>
      <c r="F166" s="38"/>
      <c r="G166" s="38"/>
      <c r="H166" s="38"/>
    </row>
    <row r="167" spans="5:8" ht="20.100000000000001" customHeight="1" x14ac:dyDescent="0.3">
      <c r="E167" s="38" t="s">
        <v>306</v>
      </c>
      <c r="F167" s="38"/>
      <c r="G167" s="38"/>
      <c r="H167" s="38"/>
    </row>
    <row r="168" spans="5:8" ht="20.100000000000001" customHeight="1" x14ac:dyDescent="0.25"/>
    <row r="169" spans="5:8" ht="20.100000000000001" customHeight="1" x14ac:dyDescent="0.25"/>
    <row r="170" spans="5:8" ht="20.100000000000001" customHeight="1" x14ac:dyDescent="0.25"/>
    <row r="171" spans="5:8" ht="20.100000000000001" customHeight="1" x14ac:dyDescent="0.25">
      <c r="E171" s="1" t="s">
        <v>299</v>
      </c>
    </row>
    <row r="172" spans="5:8" ht="20.100000000000001" customHeight="1" x14ac:dyDescent="0.3">
      <c r="E172" s="38" t="s">
        <v>307</v>
      </c>
      <c r="F172" s="38"/>
      <c r="G172" s="38"/>
    </row>
    <row r="173" spans="5:8" ht="20.100000000000001" customHeight="1" x14ac:dyDescent="0.3">
      <c r="E173" s="38" t="s">
        <v>308</v>
      </c>
      <c r="F173" s="38"/>
      <c r="G173" s="38"/>
    </row>
  </sheetData>
  <sheetProtection selectLockedCells="1" sort="0" selectUnlockedCells="1"/>
  <mergeCells count="6">
    <mergeCell ref="J147:K147"/>
    <mergeCell ref="A149:C149"/>
    <mergeCell ref="A148:C148"/>
    <mergeCell ref="I142:J142"/>
    <mergeCell ref="I143:J143"/>
    <mergeCell ref="I144:J144"/>
  </mergeCells>
  <dataValidations disablePrompts="1" count="1">
    <dataValidation type="list" allowBlank="1" showInputMessage="1" showErrorMessage="1" sqref="E3:E140">
      <formula1>"m, m³/hora, unid, contrato, ha, m², L, km, h, m³, d, mês, m³/km, t, l/min, l/seg, m³/seg, m³/min, kg, g, cm³, km³, cm, dam², Hh, hab/km², kit, dz, s, vb"</formula1>
    </dataValidation>
  </dataValidations>
  <pageMargins left="0.7" right="0.7" top="1.0363636363636364" bottom="0.75" header="0.3" footer="0.3"/>
  <pageSetup paperSize="9" scale="48" fitToHeight="0" orientation="landscape" r:id="rId1"/>
  <headerFooter>
    <oddHeader>&amp;L&amp;G&amp;C&amp;18PREFEITURA DE MAIRIPORÃ
&amp;14Estado de São Paulo
Secretaria Municipal de Obras e Planejamento</oddHeader>
    <oddFooter>&amp;RPágina: &amp;P</oddFooter>
  </headerFooter>
  <rowBreaks count="3" manualBreakCount="3">
    <brk id="48" max="10" man="1"/>
    <brk id="94" max="10" man="1"/>
    <brk id="141" max="10" man="1"/>
  </rowBreaks>
  <ignoredErrors>
    <ignoredError sqref="C18:C20 C23:C24 C35:C36 C48:C49 C60:C61 C67:C68 C69:C71 C82:C83 C94:C95 C100 C113:C114 C122:C123 C131 C135 C138" numberStoredAsText="1"/>
    <ignoredError sqref="K13 K29 K34 K39 K44 K55 K58 K62 K88 K93 K98 K108 K111 K115 K134 K136 K139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Orçamentaria</vt:lpstr>
      <vt:lpstr>'Planilha Orçamentaria'!Area_de_impressao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</dc:creator>
  <cp:lastModifiedBy>Thainara.Obras</cp:lastModifiedBy>
  <cp:lastPrinted>2023-09-25T15:38:50Z</cp:lastPrinted>
  <dcterms:created xsi:type="dcterms:W3CDTF">2021-09-21T22:01:40Z</dcterms:created>
  <dcterms:modified xsi:type="dcterms:W3CDTF">2023-09-25T17:27:15Z</dcterms:modified>
</cp:coreProperties>
</file>